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220279B5-AFE5-46BC-8C5C-41E1AB91C810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Kerosene'!$A$4:$BV$56</definedName>
    <definedName name="_xlnm._FilterDatabase" localSheetId="0" hidden="1">'Litre of Kerosene'!$A$3:$BV$54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44" i="1" l="1"/>
  <c r="BU44" i="2"/>
  <c r="BU43" i="1"/>
  <c r="BU43" i="2"/>
  <c r="BU42" i="1"/>
  <c r="BW42" i="1" s="1"/>
  <c r="BU42" i="2"/>
  <c r="BW41" i="1"/>
  <c r="BV41" i="1"/>
  <c r="BW40" i="1"/>
  <c r="BV40" i="1"/>
  <c r="BW39" i="1"/>
  <c r="BV39" i="1"/>
  <c r="BW38" i="1"/>
  <c r="BV38" i="1"/>
  <c r="BW37" i="1"/>
  <c r="BV37" i="1"/>
  <c r="BW36" i="1"/>
  <c r="BV36" i="1"/>
  <c r="BW35" i="1"/>
  <c r="BV35" i="1"/>
  <c r="BW34" i="1"/>
  <c r="BV34" i="1"/>
  <c r="BW33" i="1"/>
  <c r="BV33" i="1"/>
  <c r="BW32" i="1"/>
  <c r="BV32" i="1"/>
  <c r="BW31" i="1"/>
  <c r="BV31" i="1"/>
  <c r="BW30" i="1"/>
  <c r="BV30" i="1"/>
  <c r="BW29" i="1"/>
  <c r="BV29" i="1"/>
  <c r="BW28" i="1"/>
  <c r="BV28" i="1"/>
  <c r="BW27" i="1"/>
  <c r="BV27" i="1"/>
  <c r="BW26" i="1"/>
  <c r="BV26" i="1"/>
  <c r="BW25" i="1"/>
  <c r="BV25" i="1"/>
  <c r="BW24" i="1"/>
  <c r="BV24" i="1"/>
  <c r="BW23" i="1"/>
  <c r="BV23" i="1"/>
  <c r="BW22" i="1"/>
  <c r="BV22" i="1"/>
  <c r="BW21" i="1"/>
  <c r="BV21" i="1"/>
  <c r="BW20" i="1"/>
  <c r="BV20" i="1"/>
  <c r="BW19" i="1"/>
  <c r="BV19" i="1"/>
  <c r="BW18" i="1"/>
  <c r="BV18" i="1"/>
  <c r="BW17" i="1"/>
  <c r="BV17" i="1"/>
  <c r="BW16" i="1"/>
  <c r="BV16" i="1"/>
  <c r="BW15" i="1"/>
  <c r="BV15" i="1"/>
  <c r="BW14" i="1"/>
  <c r="BV14" i="1"/>
  <c r="BW13" i="1"/>
  <c r="BV13" i="1"/>
  <c r="BW12" i="1"/>
  <c r="BV12" i="1"/>
  <c r="BW11" i="1"/>
  <c r="BV11" i="1"/>
  <c r="BW10" i="1"/>
  <c r="BV10" i="1"/>
  <c r="BW9" i="1"/>
  <c r="BV9" i="1"/>
  <c r="BW8" i="1"/>
  <c r="BV8" i="1"/>
  <c r="BW7" i="1"/>
  <c r="BV7" i="1"/>
  <c r="BW6" i="1"/>
  <c r="BV6" i="1"/>
  <c r="BW5" i="1"/>
  <c r="BV5" i="1"/>
  <c r="BW42" i="2"/>
  <c r="BV42" i="2"/>
  <c r="BW41" i="2"/>
  <c r="BV41" i="2"/>
  <c r="BW40" i="2"/>
  <c r="BV40" i="2"/>
  <c r="BW39" i="2"/>
  <c r="BV39" i="2"/>
  <c r="BW38" i="2"/>
  <c r="BV38" i="2"/>
  <c r="BW37" i="2"/>
  <c r="BV37" i="2"/>
  <c r="BW36" i="2"/>
  <c r="BV36" i="2"/>
  <c r="BW35" i="2"/>
  <c r="BV35" i="2"/>
  <c r="BW34" i="2"/>
  <c r="BV34" i="2"/>
  <c r="BW33" i="2"/>
  <c r="BV33" i="2"/>
  <c r="BW32" i="2"/>
  <c r="BV32" i="2"/>
  <c r="BW31" i="2"/>
  <c r="BV31" i="2"/>
  <c r="BW30" i="2"/>
  <c r="BV30" i="2"/>
  <c r="BW29" i="2"/>
  <c r="BV29" i="2"/>
  <c r="BW28" i="2"/>
  <c r="BV28" i="2"/>
  <c r="BW27" i="2"/>
  <c r="BV27" i="2"/>
  <c r="BW26" i="2"/>
  <c r="BV26" i="2"/>
  <c r="BW25" i="2"/>
  <c r="BV25" i="2"/>
  <c r="BW24" i="2"/>
  <c r="BV24" i="2"/>
  <c r="BW23" i="2"/>
  <c r="BV23" i="2"/>
  <c r="BW22" i="2"/>
  <c r="BV22" i="2"/>
  <c r="BW21" i="2"/>
  <c r="BV21" i="2"/>
  <c r="BW20" i="2"/>
  <c r="BV20" i="2"/>
  <c r="BW19" i="2"/>
  <c r="BV19" i="2"/>
  <c r="BW18" i="2"/>
  <c r="BV18" i="2"/>
  <c r="BW17" i="2"/>
  <c r="BV17" i="2"/>
  <c r="BW16" i="2"/>
  <c r="BV16" i="2"/>
  <c r="BW15" i="2"/>
  <c r="BV15" i="2"/>
  <c r="BW14" i="2"/>
  <c r="BV14" i="2"/>
  <c r="BW13" i="2"/>
  <c r="BV13" i="2"/>
  <c r="BW12" i="2"/>
  <c r="BV12" i="2"/>
  <c r="BW11" i="2"/>
  <c r="BV11" i="2"/>
  <c r="BW10" i="2"/>
  <c r="BV10" i="2"/>
  <c r="BW9" i="2"/>
  <c r="BV9" i="2"/>
  <c r="BW8" i="2"/>
  <c r="BV8" i="2"/>
  <c r="BW7" i="2"/>
  <c r="BV7" i="2"/>
  <c r="BW6" i="2"/>
  <c r="BV6" i="2"/>
  <c r="BW5" i="2"/>
  <c r="BV5" i="2"/>
  <c r="BT42" i="2"/>
  <c r="BT42" i="1"/>
  <c r="BS42" i="2"/>
  <c r="BS42" i="1"/>
  <c r="BQ42" i="2"/>
  <c r="BR42" i="2"/>
  <c r="BR42" i="1"/>
  <c r="BQ42" i="1"/>
  <c r="BP42" i="2"/>
  <c r="BP42" i="1"/>
  <c r="BO42" i="2"/>
  <c r="BO42" i="1"/>
  <c r="BN42" i="2"/>
  <c r="BN42" i="1"/>
  <c r="BM42" i="2"/>
  <c r="BM42" i="1"/>
  <c r="BL42" i="2"/>
  <c r="BV42" i="1" l="1"/>
  <c r="BT43" i="2"/>
  <c r="BT43" i="1"/>
  <c r="BS43" i="2"/>
  <c r="BS43" i="1"/>
  <c r="BR43" i="2"/>
  <c r="BQ43" i="2"/>
  <c r="BR43" i="1"/>
  <c r="BQ43" i="1"/>
  <c r="BP43" i="2"/>
  <c r="BP43" i="1"/>
  <c r="BO43" i="2"/>
  <c r="BO43" i="1"/>
  <c r="BN43" i="2"/>
  <c r="BN43" i="1"/>
  <c r="BM43" i="2"/>
  <c r="BL42" i="1"/>
  <c r="BM43" i="1" s="1"/>
  <c r="BI42" i="2"/>
  <c r="BJ42" i="2"/>
  <c r="BK42" i="2"/>
  <c r="BL43" i="2" s="1"/>
  <c r="BI42" i="1"/>
  <c r="BJ42" i="1"/>
  <c r="BK42" i="1"/>
  <c r="BH42" i="2"/>
  <c r="BT44" i="2" s="1"/>
  <c r="BH42" i="1"/>
  <c r="BT44" i="1" s="1"/>
  <c r="BI43" i="2" l="1"/>
  <c r="BL43" i="1"/>
  <c r="BJ43" i="1"/>
  <c r="BJ43" i="2"/>
  <c r="BI43" i="1"/>
  <c r="BK43" i="2"/>
  <c r="BK43" i="1"/>
  <c r="BE42" i="2"/>
  <c r="BQ44" i="2" s="1"/>
  <c r="BF42" i="2"/>
  <c r="BR44" i="2" s="1"/>
  <c r="BG42" i="2"/>
  <c r="BA42" i="1"/>
  <c r="BM44" i="1" s="1"/>
  <c r="BB42" i="1"/>
  <c r="BN44" i="1" s="1"/>
  <c r="BC42" i="1"/>
  <c r="BO44" i="1" s="1"/>
  <c r="BD42" i="1"/>
  <c r="BP44" i="1" s="1"/>
  <c r="BE42" i="1"/>
  <c r="BQ44" i="1" s="1"/>
  <c r="BF42" i="1"/>
  <c r="BR44" i="1" s="1"/>
  <c r="BG42" i="1"/>
  <c r="BA42" i="2"/>
  <c r="BM44" i="2" s="1"/>
  <c r="BB42" i="2"/>
  <c r="BN44" i="2" s="1"/>
  <c r="BC42" i="2"/>
  <c r="BO44" i="2" s="1"/>
  <c r="BD42" i="2"/>
  <c r="BP44" i="2" s="1"/>
  <c r="AZ42" i="1"/>
  <c r="BL44" i="1" s="1"/>
  <c r="AY42" i="1"/>
  <c r="BK44" i="1" s="1"/>
  <c r="AZ42" i="2"/>
  <c r="BL44" i="2" s="1"/>
  <c r="AY42" i="2"/>
  <c r="BK44" i="2" s="1"/>
  <c r="AX42" i="1"/>
  <c r="BJ44" i="1" s="1"/>
  <c r="AX42" i="2"/>
  <c r="BJ44" i="2" s="1"/>
  <c r="AV42" i="2"/>
  <c r="BH44" i="2" s="1"/>
  <c r="AW42" i="2"/>
  <c r="BI44" i="2" s="1"/>
  <c r="AV42" i="1"/>
  <c r="BH44" i="1" s="1"/>
  <c r="AW42" i="1"/>
  <c r="BI44" i="1" s="1"/>
  <c r="AT42" i="2"/>
  <c r="AU42" i="2"/>
  <c r="AT42" i="1"/>
  <c r="AU42" i="1"/>
  <c r="AS42" i="2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M42" i="1"/>
  <c r="N42" i="1"/>
  <c r="Z44" i="1" s="1"/>
  <c r="O42" i="1"/>
  <c r="P42" i="1"/>
  <c r="D42" i="1"/>
  <c r="AT43" i="2" l="1"/>
  <c r="X44" i="1"/>
  <c r="BH43" i="2"/>
  <c r="BS44" i="2"/>
  <c r="BH43" i="1"/>
  <c r="BS44" i="1"/>
  <c r="BF43" i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<sst xmlns="http://schemas.openxmlformats.org/spreadsheetml/2006/main" count="255" uniqueCount="51">
  <si>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</si>
  <si>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</si>
  <si>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</si>
  <si>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</si>
  <si>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</si>
  <si>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</si>
  <si>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</si>
  <si>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</si>
  <si>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</si>
  <si>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</si>
  <si>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</si>
  <si>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</si>
  <si>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</si>
  <si>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</si>
  <si>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</si>
  <si>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</si>
  <si>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</si>
  <si>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</si>
  <si>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</si>
  <si>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</si>
  <si>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</si>
  <si>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</si>
  <si>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</si>
  <si>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</si>
  <si>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</si>
  <si>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</si>
  <si>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</si>
  <si>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</si>
  <si>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</si>
  <si>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</si>
  <si>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</si>
  <si>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</si>
  <si>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</si>
  <si>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</si>
  <si>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</si>
  <si>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</si>
  <si>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</si>
  <si>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</si>
  <si>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</si>
  <si>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</si>
  <si>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</si>
  <si>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</si>
  <si>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</si>
  <si>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</si>
  <si>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</si>
  <si>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</si>
  <si>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</si>
  <si>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FEBRUARY 2020</t>
  </si>
  <si>
    <t>STATES WITH THE LOWEST AVERAGE PRICES IN FEBRUARY 2020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</si>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</sst>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</cellStyleXfs>
  <cellXfs count="87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2" fontId="23" fillId="0" borderId="2" xfId="5" applyNumberFormat="1" applyFont="1" applyBorder="1" applyAlignment="1">
      <alignment horizontal="right" wrapText="1"/>
    </xf>
    <xf numFmtId="2" fontId="3" fillId="0" borderId="2" xfId="3" applyNumberFormat="1" applyFont="1" applyBorder="1" applyAlignment="1">
      <alignment horizontal="right" wrapText="1"/>
    </xf>
    <xf numFmtId="2" fontId="24" fillId="0" borderId="2" xfId="12" applyNumberFormat="1" applyFont="1" applyFill="1" applyBorder="1" applyAlignment="1">
      <alignment horizontal="right" wrapText="1"/>
    </xf>
    <xf numFmtId="2" fontId="24" fillId="0" borderId="2" xfId="13" applyNumberFormat="1" applyFont="1" applyFill="1" applyBorder="1" applyAlignment="1">
      <alignment horizontal="right" wrapText="1"/>
    </xf>
    <xf numFmtId="2" fontId="3" fillId="0" borderId="3" xfId="5" applyNumberFormat="1" applyFont="1" applyFill="1" applyBorder="1" applyAlignment="1">
      <alignment horizontal="right" wrapText="1"/>
    </xf>
    <xf numFmtId="0" fontId="26" fillId="2" borderId="1" xfId="2" applyFont="1" applyFill="1" applyBorder="1" applyAlignment="1">
      <alignment horizontal="center"/>
    </xf>
    <xf numFmtId="0" fontId="26" fillId="2" borderId="1" xfId="1" applyFont="1" applyFill="1" applyBorder="1" applyAlignment="1">
      <alignment horizontal="center"/>
    </xf>
    <xf numFmtId="17" fontId="26" fillId="2" borderId="1" xfId="1" applyNumberFormat="1" applyFont="1" applyFill="1" applyBorder="1" applyAlignment="1">
      <alignment horizontal="center"/>
    </xf>
    <xf numFmtId="17" fontId="27" fillId="2" borderId="1" xfId="1" applyNumberFormat="1" applyFont="1" applyFill="1" applyBorder="1" applyAlignment="1">
      <alignment horizontal="center"/>
    </xf>
    <xf numFmtId="0" fontId="28" fillId="3" borderId="0" xfId="0" applyFont="1" applyFill="1"/>
    <xf numFmtId="2" fontId="29" fillId="0" borderId="2" xfId="12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wrapText="1"/>
    </xf>
    <xf numFmtId="2" fontId="29" fillId="0" borderId="2" xfId="5" applyNumberFormat="1" applyFont="1" applyFill="1" applyBorder="1" applyAlignment="1">
      <alignment horizontal="right" wrapText="1"/>
    </xf>
    <xf numFmtId="2" fontId="30" fillId="0" borderId="2" xfId="3" applyNumberFormat="1" applyFont="1" applyFill="1" applyBorder="1" applyAlignment="1">
      <alignment horizontal="right" wrapText="1"/>
    </xf>
    <xf numFmtId="2" fontId="31" fillId="0" borderId="2" xfId="3" applyNumberFormat="1" applyFont="1" applyFill="1" applyBorder="1" applyAlignment="1">
      <alignment horizontal="right" wrapText="1"/>
    </xf>
    <xf numFmtId="0" fontId="32" fillId="0" borderId="7" xfId="0" applyFont="1" applyBorder="1"/>
    <xf numFmtId="0" fontId="33" fillId="4" borderId="7" xfId="0" applyFont="1" applyFill="1" applyBorder="1" applyAlignment="1">
      <alignment horizontal="center"/>
    </xf>
    <xf numFmtId="2" fontId="32" fillId="0" borderId="7" xfId="0" applyNumberFormat="1" applyFont="1" applyBorder="1" applyAlignment="1">
      <alignment horizontal="center"/>
    </xf>
    <xf numFmtId="2" fontId="34" fillId="4" borderId="7" xfId="0" applyNumberFormat="1" applyFont="1" applyFill="1" applyBorder="1" applyAlignment="1">
      <alignment horizontal="center"/>
    </xf>
    <xf numFmtId="165" fontId="35" fillId="4" borderId="0" xfId="0" applyNumberFormat="1" applyFont="1" applyFill="1" applyAlignment="1">
      <alignment horizontal="right" vertical="center"/>
    </xf>
    <xf numFmtId="165" fontId="35" fillId="4" borderId="7" xfId="0" applyNumberFormat="1" applyFont="1" applyFill="1" applyBorder="1" applyAlignment="1">
      <alignment horizontal="right" vertical="center" wrapText="1"/>
    </xf>
    <xf numFmtId="0" fontId="32" fillId="0" borderId="7" xfId="0" applyFont="1" applyBorder="1" applyAlignment="1">
      <alignment horizontal="center"/>
    </xf>
    <xf numFmtId="0" fontId="36" fillId="0" borderId="7" xfId="0" applyFont="1" applyBorder="1"/>
    <xf numFmtId="0" fontId="36" fillId="0" borderId="0" xfId="0" applyFont="1"/>
  </cellXfs>
  <cellStyles count="14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3 2" xfId="12" xr:uid="{00000000-0005-0000-0000-00000B000000}"/>
    <cellStyle name="Normal_Sheet3 3" xfId="13" xr:uid="{00000000-0005-0000-0000-00000C000000}"/>
    <cellStyle name="Normal_Sheet4" xfId="4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W72"/>
  <sheetViews>
    <sheetView workbookViewId="0">
      <pane xSplit="1" ySplit="4" topLeftCell="B35" activePane="bottomRight" state="frozen"/>
      <selection activeCell="BU47" sqref="BU47"/>
      <selection pane="topRight" activeCell="BU47" sqref="BU47"/>
      <selection pane="bottomLeft" activeCell="BU47" sqref="BU47"/>
      <selection pane="bottomRight" activeCell="BU47" sqref="BU47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74" max="75" width="29" style="84" customWidth="1"/>
  </cols>
  <sheetData>
    <row r="2" spans="1:75" x14ac:dyDescent="0.25">
      <c r="BV2" s="78"/>
      <c r="BW2" s="78"/>
    </row>
    <row r="3" spans="1:75" ht="20.25" customHeight="1" x14ac:dyDescent="0.35">
      <c r="C3" s="13" t="s">
        <v>46</v>
      </c>
      <c r="BV3" s="79" t="s">
        <v>49</v>
      </c>
      <c r="BW3" s="79" t="s">
        <v>50</v>
      </c>
    </row>
    <row r="4" spans="1:75" s="72" customFormat="1" ht="15" customHeight="1" x14ac:dyDescent="0.25">
      <c r="A4" s="68" t="s">
        <v>5</v>
      </c>
      <c r="B4" s="69" t="s">
        <v>0</v>
      </c>
      <c r="C4" s="69" t="s">
        <v>1</v>
      </c>
      <c r="D4" s="70">
        <v>42186</v>
      </c>
      <c r="E4" s="70">
        <v>42217</v>
      </c>
      <c r="F4" s="70">
        <v>42248</v>
      </c>
      <c r="G4" s="70">
        <v>42278</v>
      </c>
      <c r="H4" s="70">
        <v>42309</v>
      </c>
      <c r="I4" s="70">
        <v>42339</v>
      </c>
      <c r="J4" s="70">
        <v>42370</v>
      </c>
      <c r="K4" s="70">
        <v>42401</v>
      </c>
      <c r="L4" s="70">
        <v>42430</v>
      </c>
      <c r="M4" s="70">
        <v>42461</v>
      </c>
      <c r="N4" s="70">
        <v>42491</v>
      </c>
      <c r="O4" s="70">
        <v>42522</v>
      </c>
      <c r="P4" s="70">
        <v>42552</v>
      </c>
      <c r="Q4" s="70">
        <v>42583</v>
      </c>
      <c r="R4" s="70">
        <v>42614</v>
      </c>
      <c r="S4" s="70">
        <v>42644</v>
      </c>
      <c r="T4" s="70">
        <v>42675</v>
      </c>
      <c r="U4" s="70">
        <v>42705</v>
      </c>
      <c r="V4" s="70">
        <v>42736</v>
      </c>
      <c r="W4" s="70">
        <v>42767</v>
      </c>
      <c r="X4" s="70">
        <v>42795</v>
      </c>
      <c r="Y4" s="70">
        <v>42826</v>
      </c>
      <c r="Z4" s="70">
        <v>42856</v>
      </c>
      <c r="AA4" s="70">
        <v>42887</v>
      </c>
      <c r="AB4" s="70">
        <v>42917</v>
      </c>
      <c r="AC4" s="70">
        <v>42948</v>
      </c>
      <c r="AD4" s="70">
        <v>42979</v>
      </c>
      <c r="AE4" s="70">
        <v>43009</v>
      </c>
      <c r="AF4" s="70">
        <v>43040</v>
      </c>
      <c r="AG4" s="70">
        <v>43070</v>
      </c>
      <c r="AH4" s="70">
        <v>43101</v>
      </c>
      <c r="AI4" s="70">
        <v>43132</v>
      </c>
      <c r="AJ4" s="70">
        <v>43160</v>
      </c>
      <c r="AK4" s="70">
        <v>43191</v>
      </c>
      <c r="AL4" s="70">
        <v>43221</v>
      </c>
      <c r="AM4" s="70">
        <v>43252</v>
      </c>
      <c r="AN4" s="70">
        <v>43282</v>
      </c>
      <c r="AO4" s="70">
        <v>43313</v>
      </c>
      <c r="AP4" s="70">
        <v>43344</v>
      </c>
      <c r="AQ4" s="70">
        <v>43374</v>
      </c>
      <c r="AR4" s="70">
        <v>43405</v>
      </c>
      <c r="AS4" s="70">
        <v>43435</v>
      </c>
      <c r="AT4" s="70">
        <v>43466</v>
      </c>
      <c r="AU4" s="70">
        <v>43497</v>
      </c>
      <c r="AV4" s="70">
        <v>43525</v>
      </c>
      <c r="AW4" s="70">
        <v>43556</v>
      </c>
      <c r="AX4" s="70">
        <v>43586</v>
      </c>
      <c r="AY4" s="70">
        <v>43617</v>
      </c>
      <c r="AZ4" s="70">
        <v>43647</v>
      </c>
      <c r="BA4" s="70">
        <v>43678</v>
      </c>
      <c r="BB4" s="70">
        <v>43709</v>
      </c>
      <c r="BC4" s="70">
        <v>43739</v>
      </c>
      <c r="BD4" s="70">
        <v>43770</v>
      </c>
      <c r="BE4" s="70">
        <v>43800</v>
      </c>
      <c r="BF4" s="70">
        <v>43831</v>
      </c>
      <c r="BG4" s="71">
        <v>43862</v>
      </c>
      <c r="BH4" s="71">
        <v>43891</v>
      </c>
      <c r="BI4" s="71">
        <v>43922</v>
      </c>
      <c r="BJ4" s="71">
        <v>43952</v>
      </c>
      <c r="BK4" s="71">
        <v>43983</v>
      </c>
      <c r="BL4" s="71">
        <v>44013</v>
      </c>
      <c r="BM4" s="71">
        <v>44044</v>
      </c>
      <c r="BN4" s="71">
        <v>44075</v>
      </c>
      <c r="BO4" s="71">
        <v>44105</v>
      </c>
      <c r="BP4" s="71">
        <v>44136</v>
      </c>
      <c r="BQ4" s="71">
        <v>44166</v>
      </c>
      <c r="BR4" s="71">
        <v>44197</v>
      </c>
      <c r="BS4" s="71">
        <v>44228</v>
      </c>
      <c r="BT4" s="71">
        <v>44256</v>
      </c>
      <c r="BU4" s="71">
        <v>44287</v>
      </c>
      <c r="BV4" s="79"/>
      <c r="BW4" s="79"/>
    </row>
    <row r="5" spans="1:75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57">
        <v>387.5</v>
      </c>
      <c r="BK5" s="63">
        <v>348.43750000000006</v>
      </c>
      <c r="BL5" s="57">
        <v>356.66666666666703</v>
      </c>
      <c r="BM5" s="63">
        <v>377.45098039215685</v>
      </c>
      <c r="BN5" s="64">
        <v>390.625</v>
      </c>
      <c r="BO5" s="46">
        <v>376.66666666666669</v>
      </c>
      <c r="BP5" s="65">
        <v>379.16666666666669</v>
      </c>
      <c r="BQ5" s="67">
        <v>381.16</v>
      </c>
      <c r="BR5" s="73">
        <v>366.85185185185185</v>
      </c>
      <c r="BS5" s="75">
        <v>364.81481481481484</v>
      </c>
      <c r="BT5" s="76">
        <v>380.39215686274508</v>
      </c>
      <c r="BU5" s="77">
        <v>384.44444444444451</v>
      </c>
      <c r="BV5" s="80">
        <f>(BU5-BI5)/BI5*100</f>
        <v>-1.9824474926203439</v>
      </c>
      <c r="BW5" s="80">
        <f>(BU5-BT5)/BT5*100</f>
        <v>1.0652920962199537</v>
      </c>
    </row>
    <row r="6" spans="1:75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57">
        <v>270</v>
      </c>
      <c r="BK6" s="63">
        <v>291.66666666666669</v>
      </c>
      <c r="BL6" s="57">
        <v>281.11111111111097</v>
      </c>
      <c r="BM6" s="63">
        <v>301.66666666666703</v>
      </c>
      <c r="BN6" s="64">
        <v>316.66666666666669</v>
      </c>
      <c r="BO6" s="46">
        <v>350</v>
      </c>
      <c r="BP6" s="65">
        <v>325</v>
      </c>
      <c r="BQ6" s="67">
        <v>330</v>
      </c>
      <c r="BR6" s="73">
        <v>366.66666666666703</v>
      </c>
      <c r="BS6" s="75">
        <v>350</v>
      </c>
      <c r="BT6" s="76">
        <v>333.33333333333337</v>
      </c>
      <c r="BU6" s="77">
        <v>250</v>
      </c>
      <c r="BV6" s="80">
        <f t="shared" ref="BV6:BV42" si="0">(BU6-BI6)/BI6*100</f>
        <v>-24.999249992499923</v>
      </c>
      <c r="BW6" s="80">
        <f t="shared" ref="BW6:BW42" si="1">(BU6-BT6)/BT6*100</f>
        <v>-25.000000000000011</v>
      </c>
    </row>
    <row r="7" spans="1:75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57">
        <v>370.83333333333337</v>
      </c>
      <c r="BK7" s="63">
        <v>298.857142857143</v>
      </c>
      <c r="BL7" s="57">
        <v>290.74074074074082</v>
      </c>
      <c r="BM7" s="63">
        <v>298.75</v>
      </c>
      <c r="BN7" s="64">
        <v>300</v>
      </c>
      <c r="BO7" s="46">
        <v>368.88888888888903</v>
      </c>
      <c r="BP7" s="65">
        <v>323.33333333333337</v>
      </c>
      <c r="BQ7" s="64">
        <v>320</v>
      </c>
      <c r="BR7" s="73">
        <v>361.11111111111114</v>
      </c>
      <c r="BS7" s="75">
        <v>366.66666666666703</v>
      </c>
      <c r="BT7" s="76">
        <v>383.33333333333297</v>
      </c>
      <c r="BU7" s="77">
        <v>383.33333333333343</v>
      </c>
      <c r="BV7" s="80">
        <f t="shared" si="0"/>
        <v>9.5238095238095504</v>
      </c>
      <c r="BW7" s="80">
        <f t="shared" si="1"/>
        <v>1.1862974370951248E-13</v>
      </c>
    </row>
    <row r="8" spans="1:75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57">
        <v>300</v>
      </c>
      <c r="BK8" s="63">
        <v>322.22222222222229</v>
      </c>
      <c r="BL8" s="57">
        <v>315.27777777777783</v>
      </c>
      <c r="BM8" s="63">
        <v>319.722222222222</v>
      </c>
      <c r="BN8" s="64">
        <v>337.27272727272702</v>
      </c>
      <c r="BO8" s="46">
        <v>330</v>
      </c>
      <c r="BP8" s="65">
        <v>334.61538461538464</v>
      </c>
      <c r="BQ8" s="64">
        <v>341.02564102564099</v>
      </c>
      <c r="BR8" s="73">
        <v>318.0555555555556</v>
      </c>
      <c r="BS8" s="75">
        <v>343.93939393939394</v>
      </c>
      <c r="BT8" s="76">
        <v>386.36363636363637</v>
      </c>
      <c r="BU8" s="77">
        <v>398.61111111111109</v>
      </c>
      <c r="BV8" s="80">
        <f t="shared" si="0"/>
        <v>22.64957264957264</v>
      </c>
      <c r="BW8" s="80">
        <f t="shared" si="1"/>
        <v>3.1699346405228668</v>
      </c>
    </row>
    <row r="9" spans="1:75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57">
        <v>340.00000000000006</v>
      </c>
      <c r="BK9" s="63">
        <v>320.51282051282055</v>
      </c>
      <c r="BL9" s="57">
        <v>335.41666666666663</v>
      </c>
      <c r="BM9" s="63">
        <v>341.33333333333297</v>
      </c>
      <c r="BN9" s="64">
        <v>334.52380952380958</v>
      </c>
      <c r="BO9" s="46">
        <v>316.66666666666669</v>
      </c>
      <c r="BP9" s="65">
        <v>337.77777777777777</v>
      </c>
      <c r="BQ9" s="64">
        <v>328.78787878787892</v>
      </c>
      <c r="BR9" s="73">
        <v>335.55555555555566</v>
      </c>
      <c r="BS9" s="75">
        <v>333.33333333333331</v>
      </c>
      <c r="BT9" s="76">
        <v>369.04761904761915</v>
      </c>
      <c r="BU9" s="77">
        <v>361.11111111111114</v>
      </c>
      <c r="BV9" s="80">
        <f t="shared" si="0"/>
        <v>7.6144686825340147</v>
      </c>
      <c r="BW9" s="80">
        <f t="shared" si="1"/>
        <v>-2.1505376344086207</v>
      </c>
    </row>
    <row r="10" spans="1:75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57">
        <v>274.07407407407413</v>
      </c>
      <c r="BK10" s="63">
        <v>320</v>
      </c>
      <c r="BL10" s="57">
        <v>310.7365368500561</v>
      </c>
      <c r="BM10" s="63">
        <v>333.33333333333337</v>
      </c>
      <c r="BN10" s="64">
        <v>360</v>
      </c>
      <c r="BO10" s="46">
        <v>400</v>
      </c>
      <c r="BP10" s="65">
        <v>383.33333333333297</v>
      </c>
      <c r="BQ10" s="64">
        <v>400</v>
      </c>
      <c r="BR10" s="3">
        <v>387.99375461404799</v>
      </c>
      <c r="BS10" s="75">
        <v>407.4074074074075</v>
      </c>
      <c r="BT10" s="76">
        <v>382.222222222222</v>
      </c>
      <c r="BU10" s="77">
        <v>383.33333333333337</v>
      </c>
      <c r="BV10" s="80">
        <f t="shared" si="0"/>
        <v>21.05135735413312</v>
      </c>
      <c r="BW10" s="80">
        <f t="shared" si="1"/>
        <v>0.29069767441867256</v>
      </c>
    </row>
    <row r="11" spans="1:75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57">
        <v>246.66666666666671</v>
      </c>
      <c r="BK11" s="63">
        <v>250.00000000000003</v>
      </c>
      <c r="BL11" s="57">
        <v>250.95238095238099</v>
      </c>
      <c r="BM11" s="63">
        <v>257.777777777778</v>
      </c>
      <c r="BN11" s="64">
        <v>256.66666666666703</v>
      </c>
      <c r="BO11" s="46">
        <v>230.95238095238096</v>
      </c>
      <c r="BP11" s="65">
        <v>212.96296296296299</v>
      </c>
      <c r="BQ11" s="64">
        <v>235.95238095238099</v>
      </c>
      <c r="BR11" s="73">
        <v>244.04761904761907</v>
      </c>
      <c r="BS11" s="75">
        <v>206.94444444444449</v>
      </c>
      <c r="BT11" s="76">
        <v>250.00000000000003</v>
      </c>
      <c r="BU11" s="77">
        <v>255.71428571428601</v>
      </c>
      <c r="BV11" s="80">
        <f t="shared" si="0"/>
        <v>11.875699223120275</v>
      </c>
      <c r="BW11" s="80">
        <f t="shared" si="1"/>
        <v>2.2857142857143913</v>
      </c>
    </row>
    <row r="12" spans="1:75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57">
        <v>362.96296296296293</v>
      </c>
      <c r="BK12" s="63">
        <v>381.25000000000006</v>
      </c>
      <c r="BL12" s="57">
        <v>372.91666666666669</v>
      </c>
      <c r="BM12" s="63">
        <v>380</v>
      </c>
      <c r="BN12" s="64">
        <v>402.77777777777783</v>
      </c>
      <c r="BO12" s="46">
        <v>410</v>
      </c>
      <c r="BP12" s="65">
        <v>429.16666666666663</v>
      </c>
      <c r="BQ12" s="64">
        <v>436.81481481481501</v>
      </c>
      <c r="BR12" s="73">
        <v>441.66666666666663</v>
      </c>
      <c r="BS12" s="75">
        <v>447.49999999999989</v>
      </c>
      <c r="BT12" s="76">
        <v>448.1481481481481</v>
      </c>
      <c r="BU12" s="77">
        <v>452.16666666666703</v>
      </c>
      <c r="BV12" s="80">
        <f t="shared" si="0"/>
        <v>25.769544577955898</v>
      </c>
      <c r="BW12" s="80">
        <f t="shared" si="1"/>
        <v>0.89669421487612522</v>
      </c>
    </row>
    <row r="13" spans="1:75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57">
        <v>352.77777777777783</v>
      </c>
      <c r="BK13" s="63">
        <v>361.11111111111109</v>
      </c>
      <c r="BL13" s="57">
        <v>383.33333333333337</v>
      </c>
      <c r="BM13" s="63">
        <v>393.61111111111097</v>
      </c>
      <c r="BN13" s="64">
        <v>391.81818181818198</v>
      </c>
      <c r="BO13" s="46">
        <v>342.42424242424249</v>
      </c>
      <c r="BP13" s="65">
        <v>355.55555555555566</v>
      </c>
      <c r="BQ13" s="64">
        <v>355.55555555555566</v>
      </c>
      <c r="BR13" s="73">
        <v>342.42424242424249</v>
      </c>
      <c r="BS13" s="75">
        <v>355.5555555555556</v>
      </c>
      <c r="BT13" s="76">
        <v>384.84848484848482</v>
      </c>
      <c r="BU13" s="77">
        <v>357.57575757575762</v>
      </c>
      <c r="BV13" s="80">
        <f t="shared" si="0"/>
        <v>0.42570285226018595</v>
      </c>
      <c r="BW13" s="80">
        <f t="shared" si="1"/>
        <v>-7.0866141732283268</v>
      </c>
    </row>
    <row r="14" spans="1:75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57">
        <v>349.79166666666703</v>
      </c>
      <c r="BK14" s="63">
        <v>375.98148148148152</v>
      </c>
      <c r="BL14" s="57">
        <v>368.25396825396825</v>
      </c>
      <c r="BM14" s="63">
        <v>373.37037037036998</v>
      </c>
      <c r="BN14" s="64">
        <v>373.58823529411757</v>
      </c>
      <c r="BO14" s="46">
        <v>361.11111111111109</v>
      </c>
      <c r="BP14" s="65">
        <v>395.83333333333337</v>
      </c>
      <c r="BQ14" s="64">
        <v>385.74074074074099</v>
      </c>
      <c r="BR14" s="73">
        <v>372.54901960784309</v>
      </c>
      <c r="BS14" s="75">
        <v>382.45614035087721</v>
      </c>
      <c r="BT14" s="76">
        <v>363.88888888888891</v>
      </c>
      <c r="BU14" s="77">
        <v>398.88888888888891</v>
      </c>
      <c r="BV14" s="80">
        <f t="shared" si="0"/>
        <v>23.18609335378429</v>
      </c>
      <c r="BW14" s="80">
        <f t="shared" si="1"/>
        <v>9.6183206106870234</v>
      </c>
    </row>
    <row r="15" spans="1:75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57">
        <v>380.09523809523802</v>
      </c>
      <c r="BK15" s="63">
        <v>357.14285714285722</v>
      </c>
      <c r="BL15" s="57">
        <v>350.71428571428601</v>
      </c>
      <c r="BM15" s="63">
        <v>353.95833333333297</v>
      </c>
      <c r="BN15" s="64">
        <v>355.89743589743603</v>
      </c>
      <c r="BO15" s="46">
        <v>380.97435897435901</v>
      </c>
      <c r="BP15" s="65">
        <v>328.8095238095238</v>
      </c>
      <c r="BQ15" s="64">
        <v>307.69230769230768</v>
      </c>
      <c r="BR15" s="73">
        <v>280.76923076923072</v>
      </c>
      <c r="BS15" s="75">
        <v>306.66666666666663</v>
      </c>
      <c r="BT15" s="76">
        <v>336.30555555555998</v>
      </c>
      <c r="BU15" s="77">
        <v>353.84615384615387</v>
      </c>
      <c r="BV15" s="80">
        <f t="shared" si="0"/>
        <v>-5.1147286693784588</v>
      </c>
      <c r="BW15" s="80">
        <f t="shared" si="1"/>
        <v>5.2156730689796964</v>
      </c>
    </row>
    <row r="16" spans="1:75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57">
        <v>391.66666666666674</v>
      </c>
      <c r="BK16" s="63">
        <v>341.66666666666669</v>
      </c>
      <c r="BL16" s="57">
        <v>354.44444444444503</v>
      </c>
      <c r="BM16" s="63">
        <v>397.61904761904765</v>
      </c>
      <c r="BN16" s="64">
        <v>406.66666666666703</v>
      </c>
      <c r="BO16" s="46">
        <v>423.8095238095238</v>
      </c>
      <c r="BP16" s="65">
        <v>433.33333333333343</v>
      </c>
      <c r="BQ16" s="64">
        <v>425.83333333333337</v>
      </c>
      <c r="BR16" s="73">
        <v>400.00000000000006</v>
      </c>
      <c r="BS16" s="75">
        <v>435</v>
      </c>
      <c r="BT16" s="76">
        <v>450</v>
      </c>
      <c r="BU16" s="77">
        <v>468.33333333333337</v>
      </c>
      <c r="BV16" s="80">
        <f t="shared" si="0"/>
        <v>24.8888888888889</v>
      </c>
      <c r="BW16" s="80">
        <f t="shared" si="1"/>
        <v>4.0740740740740824</v>
      </c>
    </row>
    <row r="17" spans="1:75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57">
        <v>384.444444444444</v>
      </c>
      <c r="BK17" s="63">
        <v>365.27777777777783</v>
      </c>
      <c r="BL17" s="57">
        <v>384.52380952380958</v>
      </c>
      <c r="BM17" s="63">
        <v>380</v>
      </c>
      <c r="BN17" s="64">
        <v>377.435897435897</v>
      </c>
      <c r="BO17" s="46">
        <v>343.05555555555566</v>
      </c>
      <c r="BP17" s="65">
        <v>366.66666666666669</v>
      </c>
      <c r="BQ17" s="64">
        <v>383.33333333333331</v>
      </c>
      <c r="BR17" s="73">
        <v>360.71428571428578</v>
      </c>
      <c r="BS17" s="75">
        <v>361.90476190476198</v>
      </c>
      <c r="BT17" s="76">
        <v>332.77777777777789</v>
      </c>
      <c r="BU17" s="77">
        <v>398.61111111111109</v>
      </c>
      <c r="BV17" s="80">
        <f t="shared" si="0"/>
        <v>7.0901915832333184</v>
      </c>
      <c r="BW17" s="80">
        <f t="shared" si="1"/>
        <v>19.782971619365565</v>
      </c>
    </row>
    <row r="18" spans="1:75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57">
        <v>335.29411764705884</v>
      </c>
      <c r="BK18" s="63">
        <v>326.1904761904762</v>
      </c>
      <c r="BL18" s="57">
        <v>331.48148148148152</v>
      </c>
      <c r="BM18" s="63">
        <v>335.18518518518516</v>
      </c>
      <c r="BN18" s="64">
        <v>335.29411764705884</v>
      </c>
      <c r="BO18" s="46">
        <v>335.18518518518522</v>
      </c>
      <c r="BP18" s="65">
        <v>333.33333333333343</v>
      </c>
      <c r="BQ18" s="64">
        <v>330.15873015873012</v>
      </c>
      <c r="BR18" s="73">
        <v>331.37254901960785</v>
      </c>
      <c r="BS18" s="75">
        <v>337.77777777777777</v>
      </c>
      <c r="BT18" s="76">
        <v>333.33333333333337</v>
      </c>
      <c r="BU18" s="77">
        <v>370.23809523809501</v>
      </c>
      <c r="BV18" s="80">
        <f t="shared" si="0"/>
        <v>15.902233670828641</v>
      </c>
      <c r="BW18" s="80">
        <f t="shared" si="1"/>
        <v>11.071428571428491</v>
      </c>
    </row>
    <row r="19" spans="1:75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57">
        <v>382.40740740740733</v>
      </c>
      <c r="BK19" s="63">
        <v>350</v>
      </c>
      <c r="BL19" s="57">
        <v>363.63636363636368</v>
      </c>
      <c r="BM19" s="63">
        <v>395.86666666666673</v>
      </c>
      <c r="BN19" s="64">
        <v>400.00000000000006</v>
      </c>
      <c r="BO19" s="46">
        <v>396.4912280701754</v>
      </c>
      <c r="BP19" s="65">
        <v>374.40476190476187</v>
      </c>
      <c r="BQ19" s="64">
        <v>379.36507936507945</v>
      </c>
      <c r="BR19" s="73">
        <v>389.81481481481484</v>
      </c>
      <c r="BS19" s="75">
        <v>411.11111111111109</v>
      </c>
      <c r="BT19" s="76">
        <v>447.54901960784315</v>
      </c>
      <c r="BU19" s="77">
        <v>423.95833333333331</v>
      </c>
      <c r="BV19" s="80">
        <f t="shared" si="0"/>
        <v>6.2365833897144167</v>
      </c>
      <c r="BW19" s="80">
        <f t="shared" si="1"/>
        <v>-5.2710843373494045</v>
      </c>
    </row>
    <row r="20" spans="1:75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57">
        <v>309.8055555555556</v>
      </c>
      <c r="BK20" s="63">
        <v>365.47619047619042</v>
      </c>
      <c r="BL20" s="57">
        <v>357.40740740740739</v>
      </c>
      <c r="BM20" s="63">
        <v>361.11111111111109</v>
      </c>
      <c r="BN20" s="64">
        <v>372.5</v>
      </c>
      <c r="BO20" s="46">
        <v>391.66666666666669</v>
      </c>
      <c r="BP20" s="65">
        <v>351.85185185185196</v>
      </c>
      <c r="BQ20" s="64">
        <v>362.61904761904799</v>
      </c>
      <c r="BR20" s="73">
        <v>394.44444444444446</v>
      </c>
      <c r="BS20" s="75">
        <v>394.4444444444444</v>
      </c>
      <c r="BT20" s="76">
        <v>395.23809523809524</v>
      </c>
      <c r="BU20" s="77">
        <v>383.33333333333326</v>
      </c>
      <c r="BV20" s="80">
        <f t="shared" si="0"/>
        <v>9.5238095238095024</v>
      </c>
      <c r="BW20" s="80">
        <f t="shared" si="1"/>
        <v>-3.012048192771104</v>
      </c>
    </row>
    <row r="21" spans="1:75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57">
        <v>393.47826086956536</v>
      </c>
      <c r="BK21" s="63">
        <v>362.49999999999989</v>
      </c>
      <c r="BL21" s="57">
        <v>365.94202898550719</v>
      </c>
      <c r="BM21" s="63">
        <v>378.26086956521749</v>
      </c>
      <c r="BN21" s="64">
        <v>384.78260869565224</v>
      </c>
      <c r="BO21" s="46">
        <v>386.66666666666669</v>
      </c>
      <c r="BP21" s="65">
        <v>371.875</v>
      </c>
      <c r="BQ21" s="64">
        <v>372.5</v>
      </c>
      <c r="BR21" s="73">
        <v>365.90909090909088</v>
      </c>
      <c r="BS21" s="75">
        <v>369.29824561403512</v>
      </c>
      <c r="BT21" s="76">
        <v>398.61111111111114</v>
      </c>
      <c r="BU21" s="77">
        <v>380.30303030303025</v>
      </c>
      <c r="BV21" s="80">
        <f t="shared" si="0"/>
        <v>-6.6741029931214095</v>
      </c>
      <c r="BW21" s="80">
        <f t="shared" si="1"/>
        <v>-4.5929680076021739</v>
      </c>
    </row>
    <row r="22" spans="1:75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57">
        <v>299.28571428571399</v>
      </c>
      <c r="BK22" s="63">
        <v>326.38888888888897</v>
      </c>
      <c r="BL22" s="57">
        <v>310</v>
      </c>
      <c r="BM22" s="63">
        <v>354.16666666666703</v>
      </c>
      <c r="BN22" s="64">
        <v>355.64102564102598</v>
      </c>
      <c r="BO22" s="46">
        <v>314.28571428571399</v>
      </c>
      <c r="BP22" s="65">
        <v>350</v>
      </c>
      <c r="BQ22" s="64">
        <v>345.00000000000011</v>
      </c>
      <c r="BR22" s="73">
        <v>321.42857142857139</v>
      </c>
      <c r="BS22" s="75">
        <v>345.00000000000011</v>
      </c>
      <c r="BT22" s="76">
        <v>350.00000000000006</v>
      </c>
      <c r="BU22" s="77">
        <v>328.33333333333343</v>
      </c>
      <c r="BV22" s="80">
        <f t="shared" si="0"/>
        <v>-5.1470942269728583</v>
      </c>
      <c r="BW22" s="80">
        <f t="shared" si="1"/>
        <v>-6.1904761904761791</v>
      </c>
    </row>
    <row r="23" spans="1:75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57">
        <v>321.90476190476198</v>
      </c>
      <c r="BK23" s="63">
        <v>316.60000000000002</v>
      </c>
      <c r="BL23" s="57">
        <v>305.30303030303031</v>
      </c>
      <c r="BM23" s="63">
        <v>327.777777777778</v>
      </c>
      <c r="BN23" s="64">
        <v>355.23809523809501</v>
      </c>
      <c r="BO23" s="46">
        <v>377.777777777778</v>
      </c>
      <c r="BP23" s="65">
        <v>405.51851851851802</v>
      </c>
      <c r="BQ23" s="64">
        <v>379.74358974359001</v>
      </c>
      <c r="BR23" s="73">
        <v>379.82456140350877</v>
      </c>
      <c r="BS23" s="75">
        <v>369.74358974359001</v>
      </c>
      <c r="BT23" s="76">
        <v>340.27777777777789</v>
      </c>
      <c r="BU23" s="77">
        <v>347.27272727272702</v>
      </c>
      <c r="BV23" s="80">
        <f t="shared" si="0"/>
        <v>-2.3307663199665254</v>
      </c>
      <c r="BW23" s="80">
        <f t="shared" si="1"/>
        <v>2.0556586270870936</v>
      </c>
    </row>
    <row r="24" spans="1:75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57">
        <v>303.125</v>
      </c>
      <c r="BK24" s="63">
        <v>364.28571428571422</v>
      </c>
      <c r="BL24" s="57">
        <v>354.16666666666703</v>
      </c>
      <c r="BM24" s="63">
        <v>357.435897435897</v>
      </c>
      <c r="BN24" s="64">
        <v>334.52380952380952</v>
      </c>
      <c r="BO24" s="46">
        <v>364.10256410256397</v>
      </c>
      <c r="BP24" s="65">
        <v>336.2745098039216</v>
      </c>
      <c r="BQ24" s="64">
        <v>356.41025641025601</v>
      </c>
      <c r="BR24" s="73">
        <v>380.95238095238102</v>
      </c>
      <c r="BS24" s="75">
        <v>406.41025641025647</v>
      </c>
      <c r="BT24" s="76">
        <v>384.75</v>
      </c>
      <c r="BU24" s="77">
        <v>393.33333333333297</v>
      </c>
      <c r="BV24" s="80">
        <f t="shared" si="0"/>
        <v>17.976404719056088</v>
      </c>
      <c r="BW24" s="80">
        <f t="shared" si="1"/>
        <v>2.2308858566167573</v>
      </c>
    </row>
    <row r="25" spans="1:75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57">
        <v>327.77777777777789</v>
      </c>
      <c r="BK25" s="63">
        <v>323.33333333333297</v>
      </c>
      <c r="BL25" s="57">
        <v>316.66666666666674</v>
      </c>
      <c r="BM25" s="63">
        <v>325.89743589743603</v>
      </c>
      <c r="BN25" s="64">
        <v>320</v>
      </c>
      <c r="BO25" s="46">
        <v>365.38461538461502</v>
      </c>
      <c r="BP25" s="65">
        <v>353.33333333333297</v>
      </c>
      <c r="BQ25" s="64">
        <v>340.51282051282101</v>
      </c>
      <c r="BR25" s="73">
        <v>326.1904761904762</v>
      </c>
      <c r="BS25" s="75">
        <v>320.51282051282061</v>
      </c>
      <c r="BT25" s="76">
        <v>318.33333333333337</v>
      </c>
      <c r="BU25" s="77">
        <v>332.72727272727298</v>
      </c>
      <c r="BV25" s="80">
        <f t="shared" si="0"/>
        <v>10.909090909090992</v>
      </c>
      <c r="BW25" s="80">
        <f t="shared" si="1"/>
        <v>4.5216563541171526</v>
      </c>
    </row>
    <row r="26" spans="1:75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57">
        <v>307.14285714285722</v>
      </c>
      <c r="BK26" s="63">
        <v>300</v>
      </c>
      <c r="BL26" s="57">
        <v>294.04761904761909</v>
      </c>
      <c r="BM26" s="63">
        <v>292.25641025640999</v>
      </c>
      <c r="BN26" s="64">
        <v>272.22222222222223</v>
      </c>
      <c r="BO26" s="46">
        <v>324.24242424242402</v>
      </c>
      <c r="BP26" s="65">
        <v>398.1481481481481</v>
      </c>
      <c r="BQ26" s="64">
        <v>385.2941176470589</v>
      </c>
      <c r="BR26" s="73">
        <v>358.33333333333297</v>
      </c>
      <c r="BS26" s="75">
        <v>381.66666666666669</v>
      </c>
      <c r="BT26" s="76">
        <v>365.33333333333297</v>
      </c>
      <c r="BU26" s="77">
        <v>305.5555555555556</v>
      </c>
      <c r="BV26" s="80">
        <f t="shared" si="0"/>
        <v>-13.928012519561802</v>
      </c>
      <c r="BW26" s="80">
        <f t="shared" si="1"/>
        <v>-16.362530413625208</v>
      </c>
    </row>
    <row r="27" spans="1:75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57">
        <v>306.06060606060606</v>
      </c>
      <c r="BK27" s="63">
        <v>325.75757575757575</v>
      </c>
      <c r="BL27" s="57">
        <v>334.72222222222229</v>
      </c>
      <c r="BM27" s="63">
        <v>376.66666666666703</v>
      </c>
      <c r="BN27" s="64">
        <v>348.88888888888886</v>
      </c>
      <c r="BO27" s="46">
        <v>312.03703703703707</v>
      </c>
      <c r="BP27" s="65">
        <v>335.29411764705884</v>
      </c>
      <c r="BQ27" s="64">
        <v>330.39215686274514</v>
      </c>
      <c r="BR27" s="73">
        <v>330.39215686274514</v>
      </c>
      <c r="BS27" s="75">
        <v>329.16666666666669</v>
      </c>
      <c r="BT27" s="76">
        <v>338.88888888888891</v>
      </c>
      <c r="BU27" s="77">
        <v>345.83333333333337</v>
      </c>
      <c r="BV27" s="80">
        <f t="shared" si="0"/>
        <v>1.4441739266473104</v>
      </c>
      <c r="BW27" s="80">
        <f t="shared" si="1"/>
        <v>2.0491803278688563</v>
      </c>
    </row>
    <row r="28" spans="1:75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57">
        <v>369.04761904761909</v>
      </c>
      <c r="BK28" s="63">
        <v>312.96296296296299</v>
      </c>
      <c r="BL28" s="57">
        <v>325.92592592592592</v>
      </c>
      <c r="BM28" s="63">
        <v>325</v>
      </c>
      <c r="BN28" s="64">
        <v>354.86111111111114</v>
      </c>
      <c r="BO28" s="46">
        <v>341.66666666666674</v>
      </c>
      <c r="BP28" s="65">
        <v>322.22222222222223</v>
      </c>
      <c r="BQ28" s="64">
        <v>338.33333333333297</v>
      </c>
      <c r="BR28" s="73">
        <v>358.33333333333297</v>
      </c>
      <c r="BS28" s="75">
        <v>349.79166666666703</v>
      </c>
      <c r="BT28" s="76">
        <v>348.4848484848485</v>
      </c>
      <c r="BU28" s="77">
        <v>315.47619047619048</v>
      </c>
      <c r="BV28" s="80">
        <f t="shared" si="0"/>
        <v>-7.4143950002375796</v>
      </c>
      <c r="BW28" s="80">
        <f t="shared" si="1"/>
        <v>-9.4720496894409969</v>
      </c>
    </row>
    <row r="29" spans="1:75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57">
        <v>329.16666666666663</v>
      </c>
      <c r="BK29" s="63">
        <v>323.52941176470586</v>
      </c>
      <c r="BL29" s="57">
        <v>349.16666666666663</v>
      </c>
      <c r="BM29" s="63">
        <v>356.24999999999994</v>
      </c>
      <c r="BN29" s="64">
        <v>345.83333333333326</v>
      </c>
      <c r="BO29" s="46">
        <v>328.33333333333326</v>
      </c>
      <c r="BP29" s="65">
        <v>352.49999999999994</v>
      </c>
      <c r="BQ29" s="64">
        <v>357.77777777777777</v>
      </c>
      <c r="BR29" s="73">
        <v>402.66666666666703</v>
      </c>
      <c r="BS29" s="75">
        <v>388.33333333333297</v>
      </c>
      <c r="BT29" s="76">
        <v>350.00000000000006</v>
      </c>
      <c r="BU29" s="77">
        <v>355</v>
      </c>
      <c r="BV29" s="80">
        <f t="shared" si="0"/>
        <v>0.23435073552248467</v>
      </c>
      <c r="BW29" s="80">
        <f t="shared" si="1"/>
        <v>1.4285714285714119</v>
      </c>
    </row>
    <row r="30" spans="1:75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57">
        <v>358.85416666666669</v>
      </c>
      <c r="BK30" s="63">
        <v>354.54545454545456</v>
      </c>
      <c r="BL30" s="57">
        <v>356.66666666666669</v>
      </c>
      <c r="BM30" s="63">
        <v>359.72222222222223</v>
      </c>
      <c r="BN30" s="64">
        <v>357.77777777777777</v>
      </c>
      <c r="BO30" s="46">
        <v>372.61904761904765</v>
      </c>
      <c r="BP30" s="65">
        <v>366.66666666666657</v>
      </c>
      <c r="BQ30" s="64">
        <v>360.60606060606057</v>
      </c>
      <c r="BR30" s="73">
        <v>355.55555555555549</v>
      </c>
      <c r="BS30" s="75">
        <v>343.0555555555556</v>
      </c>
      <c r="BT30" s="76">
        <v>358.71794871794901</v>
      </c>
      <c r="BU30" s="77">
        <v>375.64102564102569</v>
      </c>
      <c r="BV30" s="80">
        <f t="shared" si="0"/>
        <v>3.7052138592638904</v>
      </c>
      <c r="BW30" s="80">
        <f t="shared" si="1"/>
        <v>4.7176554681914933</v>
      </c>
    </row>
    <row r="31" spans="1:75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57">
        <v>310.00000000000006</v>
      </c>
      <c r="BK31" s="63">
        <v>321.66666666666674</v>
      </c>
      <c r="BL31" s="57">
        <v>345</v>
      </c>
      <c r="BM31" s="63">
        <v>349.16666666666703</v>
      </c>
      <c r="BN31" s="64">
        <v>315.38461538461547</v>
      </c>
      <c r="BO31" s="46">
        <v>351.04166666666669</v>
      </c>
      <c r="BP31" s="65">
        <v>316.66666666666669</v>
      </c>
      <c r="BQ31" s="64">
        <v>327.77777777777783</v>
      </c>
      <c r="BR31" s="73">
        <v>300.00000000000006</v>
      </c>
      <c r="BS31" s="75">
        <v>316.66666666666669</v>
      </c>
      <c r="BT31" s="76">
        <v>339.58333333333343</v>
      </c>
      <c r="BU31" s="77">
        <v>315.15151515151524</v>
      </c>
      <c r="BV31" s="80">
        <f t="shared" si="0"/>
        <v>0.84848484848487715</v>
      </c>
      <c r="BW31" s="80">
        <f t="shared" si="1"/>
        <v>-7.1946458449525936</v>
      </c>
    </row>
    <row r="32" spans="1:75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57">
        <v>324.28571428571399</v>
      </c>
      <c r="BK32" s="63">
        <v>323.33333333333331</v>
      </c>
      <c r="BL32" s="57">
        <v>347.91666666666674</v>
      </c>
      <c r="BM32" s="63">
        <v>339.74358974358984</v>
      </c>
      <c r="BN32" s="64">
        <v>363.09523809523813</v>
      </c>
      <c r="BO32" s="46">
        <v>353.57142857142856</v>
      </c>
      <c r="BP32" s="65">
        <v>341.11111111111114</v>
      </c>
      <c r="BQ32" s="64">
        <v>337.77777777777777</v>
      </c>
      <c r="BR32" s="73">
        <v>346.66666666666669</v>
      </c>
      <c r="BS32" s="75">
        <v>345.83333333333343</v>
      </c>
      <c r="BT32" s="76">
        <v>351.1904761904762</v>
      </c>
      <c r="BU32" s="77">
        <v>364.58333333333331</v>
      </c>
      <c r="BV32" s="80">
        <f t="shared" si="0"/>
        <v>15.637951450562468</v>
      </c>
      <c r="BW32" s="80">
        <f t="shared" si="1"/>
        <v>3.813559322033889</v>
      </c>
    </row>
    <row r="33" spans="1:75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57">
        <v>325</v>
      </c>
      <c r="BK33" s="63">
        <v>315.78947368421052</v>
      </c>
      <c r="BL33" s="57">
        <v>318.75000000000006</v>
      </c>
      <c r="BM33" s="63">
        <v>329.16666666666674</v>
      </c>
      <c r="BN33" s="64">
        <v>340.00000000000006</v>
      </c>
      <c r="BO33" s="46">
        <v>328.78787878787881</v>
      </c>
      <c r="BP33" s="65">
        <v>333.33333333333337</v>
      </c>
      <c r="BQ33" s="64">
        <v>327.77777777777777</v>
      </c>
      <c r="BR33" s="73">
        <v>346.875</v>
      </c>
      <c r="BS33" s="75">
        <v>335.41666666666669</v>
      </c>
      <c r="BT33" s="76">
        <v>340.19607843137254</v>
      </c>
      <c r="BU33" s="77">
        <v>367.85714285714283</v>
      </c>
      <c r="BV33" s="80">
        <f t="shared" si="0"/>
        <v>15.696538089996178</v>
      </c>
      <c r="BW33" s="80">
        <f t="shared" si="1"/>
        <v>8.1309180732811814</v>
      </c>
    </row>
    <row r="34" spans="1:75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57">
        <v>320.58823529411762</v>
      </c>
      <c r="BK34" s="63">
        <v>325.55555555555554</v>
      </c>
      <c r="BL34" s="57">
        <v>333.38596491228071</v>
      </c>
      <c r="BM34" s="63">
        <v>338.18181818181802</v>
      </c>
      <c r="BN34" s="64">
        <v>335.89743589743591</v>
      </c>
      <c r="BO34" s="46">
        <v>337.77777777777789</v>
      </c>
      <c r="BP34" s="65">
        <v>367.70833333333297</v>
      </c>
      <c r="BQ34" s="64">
        <v>354.31372549019602</v>
      </c>
      <c r="BR34" s="73">
        <v>345.37037037037038</v>
      </c>
      <c r="BS34" s="75">
        <v>351.19047619047626</v>
      </c>
      <c r="BT34" s="76">
        <v>326.85185185185185</v>
      </c>
      <c r="BU34" s="77">
        <v>349.12280701754378</v>
      </c>
      <c r="BV34" s="80">
        <f t="shared" si="0"/>
        <v>5.7947900053162966</v>
      </c>
      <c r="BW34" s="80">
        <f t="shared" si="1"/>
        <v>6.8137766512598539</v>
      </c>
    </row>
    <row r="35" spans="1:75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57">
        <v>297.22222222222217</v>
      </c>
      <c r="BK35" s="63">
        <v>279.62962962962962</v>
      </c>
      <c r="BL35" s="57">
        <v>289.58333333333337</v>
      </c>
      <c r="BM35" s="63">
        <v>300.92592592592592</v>
      </c>
      <c r="BN35" s="64">
        <v>312.5</v>
      </c>
      <c r="BO35" s="46">
        <v>310</v>
      </c>
      <c r="BP35" s="65">
        <v>317.85714285714295</v>
      </c>
      <c r="BQ35" s="64">
        <v>317.59259259259261</v>
      </c>
      <c r="BR35" s="73">
        <v>356.5625</v>
      </c>
      <c r="BS35" s="75">
        <v>334.76190476190499</v>
      </c>
      <c r="BT35" s="76">
        <v>331.57894736842104</v>
      </c>
      <c r="BU35" s="77">
        <v>322.22222222222229</v>
      </c>
      <c r="BV35" s="80">
        <f t="shared" si="0"/>
        <v>8.2845119542367485</v>
      </c>
      <c r="BW35" s="80">
        <f t="shared" si="1"/>
        <v>-2.8218694885361324</v>
      </c>
    </row>
    <row r="36" spans="1:75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57">
        <v>345.2380952380953</v>
      </c>
      <c r="BK36" s="63">
        <v>344.44444444444451</v>
      </c>
      <c r="BL36" s="57">
        <v>355.40610106017505</v>
      </c>
      <c r="BM36" s="63">
        <v>361.66666666666703</v>
      </c>
      <c r="BN36" s="64">
        <v>346.29629629629636</v>
      </c>
      <c r="BO36" s="46">
        <v>363.88888888888891</v>
      </c>
      <c r="BP36" s="65">
        <v>366.66666666666669</v>
      </c>
      <c r="BQ36" s="64">
        <v>357.14285714285722</v>
      </c>
      <c r="BR36" s="73">
        <v>360.41666666666663</v>
      </c>
      <c r="BS36" s="75">
        <v>361.66666666666674</v>
      </c>
      <c r="BT36" s="76">
        <v>392.59259259259261</v>
      </c>
      <c r="BU36" s="77">
        <v>392.59259259259261</v>
      </c>
      <c r="BV36" s="80">
        <f t="shared" si="0"/>
        <v>4.6913580246913629</v>
      </c>
      <c r="BW36" s="80">
        <f t="shared" si="1"/>
        <v>0</v>
      </c>
    </row>
    <row r="37" spans="1:75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57">
        <v>290.83333333333337</v>
      </c>
      <c r="BK37" s="63">
        <v>273.14814814814821</v>
      </c>
      <c r="BL37" s="57">
        <v>270.83333333333337</v>
      </c>
      <c r="BM37" s="63">
        <v>296.66666666666669</v>
      </c>
      <c r="BN37" s="64">
        <v>280.83333333333331</v>
      </c>
      <c r="BO37" s="46">
        <v>285.18518518518522</v>
      </c>
      <c r="BP37" s="65">
        <v>283.33333333333331</v>
      </c>
      <c r="BQ37" s="64">
        <v>302.03703703703701</v>
      </c>
      <c r="BR37" s="73">
        <v>274.56140350877195</v>
      </c>
      <c r="BS37" s="75">
        <v>309.64912280701799</v>
      </c>
      <c r="BT37" s="76">
        <v>325.87301587301602</v>
      </c>
      <c r="BU37" s="77">
        <v>357.89473684210498</v>
      </c>
      <c r="BV37" s="80">
        <f t="shared" si="0"/>
        <v>19.32608836798752</v>
      </c>
      <c r="BW37" s="80">
        <f t="shared" si="1"/>
        <v>9.8264414079522826</v>
      </c>
    </row>
    <row r="38" spans="1:75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57">
        <v>333.33333333333343</v>
      </c>
      <c r="BK38" s="63">
        <v>402.77777777777783</v>
      </c>
      <c r="BL38" s="57">
        <v>386.6</v>
      </c>
      <c r="BM38" s="63">
        <v>388.33333333333297</v>
      </c>
      <c r="BN38" s="64">
        <v>350.00000000000011</v>
      </c>
      <c r="BO38" s="46">
        <v>326.66666666666674</v>
      </c>
      <c r="BP38" s="65">
        <v>347.61904761904799</v>
      </c>
      <c r="BQ38" s="64">
        <v>350</v>
      </c>
      <c r="BR38" s="73">
        <v>321.66666666666674</v>
      </c>
      <c r="BS38" s="75">
        <v>350.00000000000011</v>
      </c>
      <c r="BT38" s="76">
        <v>333.33333333333343</v>
      </c>
      <c r="BU38" s="77">
        <v>333.33333333333343</v>
      </c>
      <c r="BV38" s="80">
        <f t="shared" si="0"/>
        <v>-7.9494826760926145</v>
      </c>
      <c r="BW38" s="80">
        <f t="shared" si="1"/>
        <v>0</v>
      </c>
    </row>
    <row r="39" spans="1:75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57">
        <v>398.14814814814798</v>
      </c>
      <c r="BK39" s="63">
        <v>404.16666666666669</v>
      </c>
      <c r="BL39" s="57">
        <v>389.58333333333337</v>
      </c>
      <c r="BM39" s="63">
        <v>390.66666666666703</v>
      </c>
      <c r="BN39" s="64">
        <v>421.42857142857144</v>
      </c>
      <c r="BO39" s="46">
        <v>437.49999999999994</v>
      </c>
      <c r="BP39" s="65">
        <v>411.51515151515201</v>
      </c>
      <c r="BQ39" s="64">
        <v>423.33333333333297</v>
      </c>
      <c r="BR39" s="73">
        <v>430</v>
      </c>
      <c r="BS39" s="75">
        <v>448.33333333333331</v>
      </c>
      <c r="BT39" s="76">
        <v>466.66666666666663</v>
      </c>
      <c r="BU39" s="77">
        <v>478.88888888888903</v>
      </c>
      <c r="BV39" s="80">
        <f t="shared" si="0"/>
        <v>20.224158082215514</v>
      </c>
      <c r="BW39" s="80">
        <f t="shared" si="1"/>
        <v>2.6190476190476573</v>
      </c>
    </row>
    <row r="40" spans="1:75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57">
        <v>356.06060606060606</v>
      </c>
      <c r="BK40" s="63">
        <v>375</v>
      </c>
      <c r="BL40" s="57">
        <v>380.555555555556</v>
      </c>
      <c r="BM40" s="63">
        <v>387.5</v>
      </c>
      <c r="BN40" s="64">
        <v>362.5</v>
      </c>
      <c r="BO40" s="46">
        <v>390.277777777778</v>
      </c>
      <c r="BP40" s="65">
        <v>376.66666666666669</v>
      </c>
      <c r="BQ40" s="64">
        <v>359.277777777778</v>
      </c>
      <c r="BR40" s="73">
        <v>318.33333333333337</v>
      </c>
      <c r="BS40" s="75">
        <v>297.277777777778</v>
      </c>
      <c r="BT40" s="76">
        <v>296.4285714285715</v>
      </c>
      <c r="BU40" s="77">
        <v>290.27777777777783</v>
      </c>
      <c r="BV40" s="80">
        <f t="shared" si="0"/>
        <v>-9.038049079412815</v>
      </c>
      <c r="BW40" s="80">
        <f t="shared" si="1"/>
        <v>-2.0749665327978652</v>
      </c>
    </row>
    <row r="41" spans="1:75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57">
        <v>280.39215686274508</v>
      </c>
      <c r="BK41" s="63">
        <v>309.58333333333297</v>
      </c>
      <c r="BL41" s="57">
        <v>277.27272727272725</v>
      </c>
      <c r="BM41" s="63">
        <v>285.555555555556</v>
      </c>
      <c r="BN41" s="64">
        <v>305.75757575757598</v>
      </c>
      <c r="BO41" s="46">
        <v>328.722222222222</v>
      </c>
      <c r="BP41" s="65">
        <v>355.555555555556</v>
      </c>
      <c r="BQ41" s="64">
        <v>325.64102564102598</v>
      </c>
      <c r="BR41" s="73">
        <v>296.15384615384613</v>
      </c>
      <c r="BS41" s="75">
        <v>305.12820512820514</v>
      </c>
      <c r="BT41" s="76">
        <v>333.33333333333337</v>
      </c>
      <c r="BU41" s="77">
        <v>344.28571428571399</v>
      </c>
      <c r="BV41" s="80">
        <f t="shared" si="0"/>
        <v>3.2867471531857344</v>
      </c>
      <c r="BW41" s="80">
        <f t="shared" si="1"/>
        <v>3.2857142857141861</v>
      </c>
    </row>
    <row r="42" spans="1:75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:BJ42" si="18">AVERAGE(BH5:BH41)</f>
        <v>334.16243177878312</v>
      </c>
      <c r="BI42" s="14">
        <f t="shared" si="18"/>
        <v>342.32891891891899</v>
      </c>
      <c r="BJ42" s="14">
        <f t="shared" si="18"/>
        <v>333.38554558103789</v>
      </c>
      <c r="BK42" s="14">
        <f t="shared" ref="BK42:BL42" si="19">AVERAGE(BK5:BK41)</f>
        <v>334.07544010496792</v>
      </c>
      <c r="BL42" s="14">
        <f t="shared" si="19"/>
        <v>335.54346350933901</v>
      </c>
      <c r="BM42" s="14">
        <f t="shared" ref="BM42:BN42" si="20">AVERAGE(BM5:BM41)</f>
        <v>346.53415247795039</v>
      </c>
      <c r="BN42" s="14">
        <f t="shared" si="20"/>
        <v>347.97824652140508</v>
      </c>
      <c r="BO42" s="14">
        <f t="shared" ref="BO42:BP42" si="21">AVERAGE(BO5:BO41)</f>
        <v>352.93048147653406</v>
      </c>
      <c r="BP42" s="14">
        <f t="shared" si="21"/>
        <v>353.3786489227665</v>
      </c>
      <c r="BQ42" s="14">
        <f t="shared" ref="BQ42:BU42" si="22">AVERAGE(BQ5:BQ41)</f>
        <v>352.79136861136845</v>
      </c>
      <c r="BR42" s="14">
        <f t="shared" si="22"/>
        <v>350.54675534771684</v>
      </c>
      <c r="BS42" s="14">
        <f t="shared" si="22"/>
        <v>355.79528305186199</v>
      </c>
      <c r="BT42" s="14">
        <f t="shared" si="22"/>
        <v>361.29208234084416</v>
      </c>
      <c r="BU42" s="14">
        <f t="shared" si="22"/>
        <v>362.68067996357479</v>
      </c>
      <c r="BV42" s="81">
        <f t="shared" si="0"/>
        <v>5.9450896257689934</v>
      </c>
      <c r="BW42" s="81">
        <f t="shared" si="1"/>
        <v>0.38434211282289354</v>
      </c>
    </row>
    <row r="43" spans="1:75" ht="15" customHeight="1" x14ac:dyDescent="0.25">
      <c r="A43" s="11" t="s">
        <v>44</v>
      </c>
      <c r="E43" s="14">
        <f>E42/D42*100-100</f>
        <v>7.5524922131515524</v>
      </c>
      <c r="F43" s="14">
        <f t="shared" ref="F43:AS43" si="23">F42/E42*100-100</f>
        <v>12.140921363290147</v>
      </c>
      <c r="G43" s="14">
        <f t="shared" si="23"/>
        <v>-4.9945461730845722</v>
      </c>
      <c r="H43" s="14">
        <f t="shared" si="23"/>
        <v>1.3108290224215011</v>
      </c>
      <c r="I43" s="14">
        <f t="shared" si="23"/>
        <v>13.841233912217078</v>
      </c>
      <c r="J43" s="14">
        <f t="shared" si="23"/>
        <v>-14.01623722496889</v>
      </c>
      <c r="K43" s="14">
        <f t="shared" si="23"/>
        <v>19.483947276998421</v>
      </c>
      <c r="L43" s="14">
        <f t="shared" si="23"/>
        <v>-16.764243847781174</v>
      </c>
      <c r="M43" s="14">
        <f t="shared" si="23"/>
        <v>-3.738053229139382E-2</v>
      </c>
      <c r="N43" s="14">
        <f t="shared" si="23"/>
        <v>4.1012665574236422</v>
      </c>
      <c r="O43" s="14">
        <f t="shared" si="23"/>
        <v>2.1823222231757313</v>
      </c>
      <c r="P43" s="14">
        <f t="shared" si="23"/>
        <v>30.655037197236396</v>
      </c>
      <c r="Q43" s="14">
        <f t="shared" si="23"/>
        <v>-3.8993359553723366</v>
      </c>
      <c r="R43" s="14">
        <f t="shared" si="23"/>
        <v>-3.1905271691828716</v>
      </c>
      <c r="S43" s="14">
        <f t="shared" si="23"/>
        <v>1.4033088234866682</v>
      </c>
      <c r="T43" s="14">
        <f t="shared" si="23"/>
        <v>-3.3716008044298036</v>
      </c>
      <c r="U43" s="14">
        <f t="shared" si="23"/>
        <v>-18.031565582230456</v>
      </c>
      <c r="V43" s="14">
        <f t="shared" si="23"/>
        <v>87.119108591287386</v>
      </c>
      <c r="W43" s="14">
        <f t="shared" si="23"/>
        <v>-18.769048950226193</v>
      </c>
      <c r="X43" s="14">
        <f t="shared" si="23"/>
        <v>-11.59366430770217</v>
      </c>
      <c r="Y43" s="14">
        <f t="shared" si="23"/>
        <v>-9.8722827814000169</v>
      </c>
      <c r="Z43" s="14">
        <f t="shared" si="23"/>
        <v>8.0094914296793718</v>
      </c>
      <c r="AA43" s="14">
        <f t="shared" si="23"/>
        <v>-5.2831078271856029</v>
      </c>
      <c r="AB43" s="14">
        <f t="shared" si="23"/>
        <v>-2.3590127062510788</v>
      </c>
      <c r="AC43" s="14">
        <f t="shared" si="23"/>
        <v>-19.597389680120202</v>
      </c>
      <c r="AD43" s="14">
        <f t="shared" si="23"/>
        <v>17.276334033663929</v>
      </c>
      <c r="AE43" s="14">
        <f t="shared" si="23"/>
        <v>3.3871598215067706</v>
      </c>
      <c r="AF43" s="14">
        <f t="shared" si="23"/>
        <v>-2.3063243369887942</v>
      </c>
      <c r="AG43" s="14">
        <f t="shared" si="23"/>
        <v>8.794302176464285</v>
      </c>
      <c r="AH43" s="14">
        <f t="shared" si="23"/>
        <v>-0.61240065953927569</v>
      </c>
      <c r="AI43" s="14">
        <f t="shared" si="23"/>
        <v>-9.6484687358426413E-2</v>
      </c>
      <c r="AJ43" s="14">
        <f t="shared" si="23"/>
        <v>-6.7854631110225796</v>
      </c>
      <c r="AK43" s="14">
        <f t="shared" si="23"/>
        <v>3.5310404561180064</v>
      </c>
      <c r="AL43" s="14">
        <f t="shared" si="23"/>
        <v>0.6468447294279116</v>
      </c>
      <c r="AM43" s="14">
        <f t="shared" si="23"/>
        <v>-0.2196196171331195</v>
      </c>
      <c r="AN43" s="14">
        <f t="shared" si="23"/>
        <v>-1.0022122103510469</v>
      </c>
      <c r="AO43" s="14">
        <f t="shared" si="23"/>
        <v>4.2906229639763467</v>
      </c>
      <c r="AP43" s="14">
        <f t="shared" si="23"/>
        <v>2.953873560005178</v>
      </c>
      <c r="AQ43" s="14">
        <f t="shared" si="23"/>
        <v>6.1482068751701036</v>
      </c>
      <c r="AR43" s="14">
        <f t="shared" si="23"/>
        <v>-5.4606953067483488</v>
      </c>
      <c r="AS43" s="14">
        <f t="shared" si="23"/>
        <v>-2.5435388938032872</v>
      </c>
      <c r="AT43" s="14">
        <f t="shared" ref="AT43" si="24">AT42/AS42*100-100</f>
        <v>5.3459874780642451</v>
      </c>
      <c r="AU43" s="14">
        <f t="shared" ref="AU43" si="25">AU42/AT42*100-100</f>
        <v>-0.27481946219153031</v>
      </c>
      <c r="AV43" s="14">
        <f t="shared" ref="AV43" si="26">AV42/AU42*100-100</f>
        <v>-0.49147643791674511</v>
      </c>
      <c r="AW43" s="14">
        <f t="shared" ref="AW43:AX43" si="27">AW42/AV42*100-100</f>
        <v>4.0563421528184307</v>
      </c>
      <c r="AX43" s="14">
        <f t="shared" si="27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8">BA42/AZ42*100-100</f>
        <v>2.0917768782232145</v>
      </c>
      <c r="BB43" s="14">
        <f t="shared" si="28"/>
        <v>-1.2959078893208584</v>
      </c>
      <c r="BC43" s="14">
        <f t="shared" si="28"/>
        <v>1.9650061327192105</v>
      </c>
      <c r="BD43" s="14">
        <f t="shared" si="28"/>
        <v>-2.2097993428757974</v>
      </c>
      <c r="BE43" s="14">
        <f t="shared" si="28"/>
        <v>0.95933795056011206</v>
      </c>
      <c r="BF43" s="14">
        <f t="shared" si="28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 t="shared" ref="BI43" si="29">BI42/BH42*100-100</f>
        <v>2.4438675217512582</v>
      </c>
      <c r="BJ43" s="14">
        <f t="shared" ref="BJ43:BN43" si="30">BJ42/BI42*100-100</f>
        <v>-2.6125088602284734</v>
      </c>
      <c r="BK43" s="14">
        <f t="shared" si="30"/>
        <v>0.20693594340679056</v>
      </c>
      <c r="BL43" s="14">
        <f t="shared" si="30"/>
        <v>0.43942871224231794</v>
      </c>
      <c r="BM43" s="14">
        <f t="shared" si="30"/>
        <v>3.2754889198744621</v>
      </c>
      <c r="BN43" s="14">
        <f t="shared" si="30"/>
        <v>0.41672488357306747</v>
      </c>
      <c r="BO43" s="14">
        <f t="shared" ref="BO43:BS43" si="31">BO42/BN42*100-100</f>
        <v>1.4231449823758737</v>
      </c>
      <c r="BP43" s="14">
        <f t="shared" si="31"/>
        <v>0.12698462438196145</v>
      </c>
      <c r="BQ43" s="14">
        <f t="shared" si="31"/>
        <v>-0.16619009472934465</v>
      </c>
      <c r="BR43" s="14">
        <f t="shared" si="31"/>
        <v>-0.63624381528569529</v>
      </c>
      <c r="BS43" s="14">
        <f t="shared" si="31"/>
        <v>1.4972404177408407</v>
      </c>
      <c r="BT43" s="14">
        <f>BT42/BS42*100-100</f>
        <v>1.5449331542096303</v>
      </c>
      <c r="BU43" s="14">
        <f>BU42/BT42*100-100</f>
        <v>0.38434211282290676</v>
      </c>
      <c r="BV43" s="82"/>
      <c r="BW43" s="82"/>
    </row>
    <row r="44" spans="1:75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32">P42/D42*100-100</f>
        <v>57.007393479165984</v>
      </c>
      <c r="Q44" s="14">
        <f t="shared" si="32"/>
        <v>40.289773512277236</v>
      </c>
      <c r="R44" s="14">
        <f t="shared" si="32"/>
        <v>21.109928937361303</v>
      </c>
      <c r="S44" s="14">
        <f t="shared" si="32"/>
        <v>29.265710871711349</v>
      </c>
      <c r="T44" s="14">
        <f t="shared" si="32"/>
        <v>23.291249641699281</v>
      </c>
      <c r="U44" s="14">
        <f t="shared" si="32"/>
        <v>-11.227326310138153</v>
      </c>
      <c r="V44" s="14">
        <f t="shared" si="32"/>
        <v>93.188376874986886</v>
      </c>
      <c r="W44" s="14">
        <f t="shared" si="32"/>
        <v>31.338777659702515</v>
      </c>
      <c r="X44" s="14">
        <f t="shared" si="32"/>
        <v>39.497502082705694</v>
      </c>
      <c r="Y44" s="14">
        <f t="shared" si="32"/>
        <v>25.772928794373399</v>
      </c>
      <c r="Z44" s="14">
        <f t="shared" si="32"/>
        <v>30.494762685793688</v>
      </c>
      <c r="AA44" s="14">
        <f t="shared" si="32"/>
        <v>20.960828619962271</v>
      </c>
      <c r="AB44" s="14">
        <f t="shared" si="32"/>
        <v>-9.6036786358750845</v>
      </c>
      <c r="AC44" s="14">
        <f t="shared" si="32"/>
        <v>-24.369927375161865</v>
      </c>
      <c r="AD44" s="14">
        <f t="shared" si="32"/>
        <v>-8.3806842369527459</v>
      </c>
      <c r="AE44" s="14">
        <f t="shared" si="32"/>
        <v>-6.5882469573090532</v>
      </c>
      <c r="AF44" s="14">
        <f t="shared" si="32"/>
        <v>-5.5584322948785001</v>
      </c>
      <c r="AG44" s="14">
        <f t="shared" si="32"/>
        <v>25.349526655136373</v>
      </c>
      <c r="AH44" s="14">
        <f t="shared" si="32"/>
        <v>-33.421078015454114</v>
      </c>
      <c r="AI44" s="14">
        <f t="shared" si="32"/>
        <v>-18.116576673999546</v>
      </c>
      <c r="AJ44" s="14">
        <f t="shared" si="32"/>
        <v>-13.663140492744063</v>
      </c>
      <c r="AK44" s="14">
        <f t="shared" si="32"/>
        <v>-0.82357380893243715</v>
      </c>
      <c r="AL44" s="14">
        <f t="shared" si="32"/>
        <v>-7.5840999198603924</v>
      </c>
      <c r="AM44" s="14">
        <f t="shared" si="32"/>
        <v>-2.643620880246317</v>
      </c>
      <c r="AN44" s="14">
        <f t="shared" si="32"/>
        <v>-1.2907752451308454</v>
      </c>
      <c r="AO44" s="14">
        <f t="shared" si="32"/>
        <v>28.036222966148216</v>
      </c>
      <c r="AP44" s="14">
        <f t="shared" si="32"/>
        <v>12.399702966274845</v>
      </c>
      <c r="AQ44" s="14">
        <f t="shared" si="32"/>
        <v>15.401438087381351</v>
      </c>
      <c r="AR44" s="14">
        <f t="shared" si="32"/>
        <v>11.675312074608499</v>
      </c>
      <c r="AS44" s="14">
        <f t="shared" si="32"/>
        <v>3.7230718833640708E-2</v>
      </c>
      <c r="AT44" s="14">
        <f t="shared" ref="AT44" si="33">AT42/AH42*100-100</f>
        <v>6.0345649213828807</v>
      </c>
      <c r="AU44" s="14">
        <f t="shared" ref="AU44" si="34">AU42/AI42*100-100</f>
        <v>5.8452857934101985</v>
      </c>
      <c r="AV44" s="14">
        <f t="shared" ref="AV44" si="35">AV42/AJ42*100-100</f>
        <v>12.992119757604655</v>
      </c>
      <c r="AW44" s="14">
        <f t="shared" ref="AW44:AX44" si="36">AW42/AK42*100-100</f>
        <v>13.565425617962617</v>
      </c>
      <c r="AX44" s="14">
        <f t="shared" si="36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37">BA42/AO42*100-100</f>
        <v>11.737109548955218</v>
      </c>
      <c r="BB44" s="14">
        <f t="shared" si="37"/>
        <v>7.1247692946014354</v>
      </c>
      <c r="BC44" s="14">
        <f t="shared" si="37"/>
        <v>2.9030831480323371</v>
      </c>
      <c r="BD44" s="14">
        <f t="shared" si="37"/>
        <v>6.4415819635399032</v>
      </c>
      <c r="BE44" s="14">
        <f t="shared" si="37"/>
        <v>10.267410938913855</v>
      </c>
      <c r="BF44" s="14">
        <f t="shared" si="37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 t="shared" ref="BI44" si="38">BI42/AW42*100-100</f>
        <v>8.2412379338687032</v>
      </c>
      <c r="BJ44" s="14">
        <f t="shared" ref="BJ44:BN44" si="39">BJ42/AX42*100-100</f>
        <v>5.5333658539064885</v>
      </c>
      <c r="BK44" s="14">
        <f t="shared" si="39"/>
        <v>5.5771893938942441</v>
      </c>
      <c r="BL44" s="14">
        <f t="shared" si="39"/>
        <v>6.1747719115474666</v>
      </c>
      <c r="BM44" s="14">
        <f t="shared" si="39"/>
        <v>7.405824596438876</v>
      </c>
      <c r="BN44" s="14">
        <f t="shared" si="39"/>
        <v>9.2694427228007896</v>
      </c>
      <c r="BO44" s="14">
        <f t="shared" ref="BO44:BS44" si="40">BO42/BC42*100-100</f>
        <v>8.6887644276013418</v>
      </c>
      <c r="BP44" s="14">
        <f t="shared" si="40"/>
        <v>11.285979285826215</v>
      </c>
      <c r="BQ44" s="14">
        <f t="shared" si="40"/>
        <v>10.045326432149238</v>
      </c>
      <c r="BR44" s="14">
        <f t="shared" si="40"/>
        <v>8.3061548650969996</v>
      </c>
      <c r="BS44" s="14">
        <f t="shared" si="40"/>
        <v>8.8275661028763324</v>
      </c>
      <c r="BT44" s="14">
        <f>BT42/BH42*100-100</f>
        <v>8.1187015600906847</v>
      </c>
      <c r="BU44" s="14">
        <f>BU42/BI42*100-100</f>
        <v>5.9450896257689863</v>
      </c>
      <c r="BV44" s="83"/>
      <c r="BW44" s="83"/>
    </row>
    <row r="46" spans="1:75" ht="15" customHeight="1" x14ac:dyDescent="0.25">
      <c r="A46" s="12" t="s">
        <v>47</v>
      </c>
      <c r="BV46" s="85"/>
      <c r="BW46" s="85"/>
    </row>
    <row r="47" spans="1:75" ht="15" customHeight="1" x14ac:dyDescent="0.25">
      <c r="A47" s="4" t="s">
        <v>39</v>
      </c>
      <c r="B47" s="64">
        <v>478.33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V47"/>
      <c r="BW47"/>
    </row>
    <row r="48" spans="1:75" ht="15" customHeight="1" x14ac:dyDescent="0.25">
      <c r="A48" s="4" t="s">
        <v>17</v>
      </c>
      <c r="B48" s="64">
        <v>468.33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V48"/>
      <c r="BW48"/>
    </row>
    <row r="49" spans="1:75" ht="15" customHeight="1" x14ac:dyDescent="0.25">
      <c r="A49" s="4" t="s">
        <v>13</v>
      </c>
      <c r="B49" s="64">
        <v>452.17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V49"/>
      <c r="BW49"/>
    </row>
    <row r="50" spans="1:75" ht="15" customHeight="1" x14ac:dyDescent="0.25">
      <c r="F50" s="5"/>
      <c r="BV50"/>
      <c r="BW50"/>
    </row>
    <row r="51" spans="1:75" ht="15" customHeight="1" x14ac:dyDescent="0.25">
      <c r="A51" s="12" t="s">
        <v>48</v>
      </c>
      <c r="BV51"/>
      <c r="BW51"/>
    </row>
    <row r="52" spans="1:75" ht="15" customHeight="1" x14ac:dyDescent="0.25">
      <c r="A52" s="4" t="s">
        <v>40</v>
      </c>
      <c r="B52" s="64">
        <v>290.27999999999997</v>
      </c>
      <c r="I52" s="4"/>
      <c r="J52" s="28"/>
      <c r="AD52" s="4"/>
      <c r="AE52" s="38"/>
      <c r="AH52" s="4"/>
      <c r="BV52"/>
      <c r="BW52"/>
    </row>
    <row r="53" spans="1:75" ht="15" customHeight="1" x14ac:dyDescent="0.25">
      <c r="A53" s="4" t="s">
        <v>12</v>
      </c>
      <c r="B53" s="64">
        <v>255.71</v>
      </c>
      <c r="I53" s="4"/>
      <c r="J53" s="28"/>
      <c r="AD53" s="4"/>
      <c r="AE53" s="38"/>
      <c r="AH53" s="4"/>
      <c r="AI53" s="22"/>
      <c r="BV53"/>
      <c r="BW53"/>
    </row>
    <row r="54" spans="1:75" ht="15" customHeight="1" x14ac:dyDescent="0.25">
      <c r="A54" s="4" t="s">
        <v>7</v>
      </c>
      <c r="B54" s="64">
        <v>250</v>
      </c>
      <c r="I54" s="4"/>
      <c r="J54" s="28"/>
      <c r="AD54" s="4"/>
      <c r="AE54" s="38"/>
      <c r="BV54"/>
      <c r="BW54"/>
    </row>
    <row r="55" spans="1:75" x14ac:dyDescent="0.25">
      <c r="BV55"/>
      <c r="BW55"/>
    </row>
    <row r="56" spans="1:75" x14ac:dyDescent="0.25">
      <c r="BV56"/>
      <c r="BW56"/>
    </row>
    <row r="57" spans="1:75" x14ac:dyDescent="0.25">
      <c r="BV57"/>
      <c r="BW57"/>
    </row>
    <row r="58" spans="1:75" x14ac:dyDescent="0.25">
      <c r="BV58"/>
      <c r="BW58"/>
    </row>
    <row r="59" spans="1:75" x14ac:dyDescent="0.25">
      <c r="BV59"/>
      <c r="BW59"/>
    </row>
    <row r="60" spans="1:75" x14ac:dyDescent="0.25">
      <c r="BV60" s="86"/>
      <c r="BW60" s="86"/>
    </row>
    <row r="61" spans="1:75" x14ac:dyDescent="0.25">
      <c r="BV61" s="86"/>
      <c r="BW61" s="86"/>
    </row>
    <row r="62" spans="1:75" x14ac:dyDescent="0.25">
      <c r="BV62" s="86"/>
      <c r="BW62" s="86"/>
    </row>
    <row r="63" spans="1:75" x14ac:dyDescent="0.25">
      <c r="BV63" s="86"/>
      <c r="BW63" s="86"/>
    </row>
    <row r="64" spans="1:75" x14ac:dyDescent="0.25">
      <c r="BV64" s="86"/>
      <c r="BW64" s="86"/>
    </row>
    <row r="65" spans="74:75" x14ac:dyDescent="0.25">
      <c r="BV65" s="86"/>
      <c r="BW65" s="86"/>
    </row>
    <row r="66" spans="74:75" x14ac:dyDescent="0.25">
      <c r="BV66" s="86"/>
      <c r="BW66" s="86"/>
    </row>
    <row r="67" spans="74:75" x14ac:dyDescent="0.25">
      <c r="BV67" s="86"/>
      <c r="BW67" s="86"/>
    </row>
    <row r="68" spans="74:75" x14ac:dyDescent="0.25">
      <c r="BV68" s="86"/>
      <c r="BW68" s="86"/>
    </row>
    <row r="69" spans="74:75" x14ac:dyDescent="0.25">
      <c r="BV69" s="86"/>
      <c r="BW69" s="86"/>
    </row>
    <row r="70" spans="74:75" x14ac:dyDescent="0.25">
      <c r="BV70" s="86"/>
      <c r="BW70" s="86"/>
    </row>
    <row r="71" spans="74:75" x14ac:dyDescent="0.25">
      <c r="BV71" s="86"/>
      <c r="BW71" s="86"/>
    </row>
    <row r="72" spans="74:75" x14ac:dyDescent="0.25">
      <c r="BV72" s="86"/>
      <c r="BW72" s="86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W72"/>
  <sheetViews>
    <sheetView tabSelected="1" topLeftCell="A28" zoomScale="85" zoomScaleNormal="85" workbookViewId="0">
      <pane xSplit="1" topLeftCell="BM1" activePane="topRight" state="frozen"/>
      <selection activeCell="BE5" sqref="BE5"/>
      <selection pane="topRight" activeCell="BU47" sqref="BU47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4" max="64" width="9.42578125" bestFit="1" customWidth="1"/>
    <col min="74" max="75" width="29" style="84" customWidth="1"/>
  </cols>
  <sheetData>
    <row r="2" spans="1:75" x14ac:dyDescent="0.25">
      <c r="BV2" s="78"/>
      <c r="BW2" s="78"/>
    </row>
    <row r="3" spans="1:75" x14ac:dyDescent="0.25">
      <c r="BV3" s="79" t="s">
        <v>49</v>
      </c>
      <c r="BW3" s="79" t="s">
        <v>50</v>
      </c>
    </row>
    <row r="4" spans="1:75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51">
        <v>44075</v>
      </c>
      <c r="BO4" s="51">
        <v>44105</v>
      </c>
      <c r="BP4" s="51">
        <v>44136</v>
      </c>
      <c r="BQ4" s="51">
        <v>44166</v>
      </c>
      <c r="BR4" s="51">
        <v>44197</v>
      </c>
      <c r="BS4" s="51">
        <v>44228</v>
      </c>
      <c r="BT4" s="51">
        <v>44256</v>
      </c>
      <c r="BU4" s="51">
        <v>44287</v>
      </c>
      <c r="BV4" s="79"/>
      <c r="BW4" s="79"/>
    </row>
    <row r="5" spans="1:75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57">
        <v>1191.9230769230801</v>
      </c>
      <c r="BK5" s="63">
        <v>1153.75</v>
      </c>
      <c r="BL5" s="57">
        <v>1163.125</v>
      </c>
      <c r="BM5" s="63">
        <v>1174.61538461538</v>
      </c>
      <c r="BN5" s="64">
        <v>1258.5384615384601</v>
      </c>
      <c r="BO5" s="46">
        <v>1274.1666666666699</v>
      </c>
      <c r="BP5" s="66">
        <v>1214</v>
      </c>
      <c r="BQ5" s="64">
        <v>1196.1538461538462</v>
      </c>
      <c r="BR5" s="73">
        <v>1224.25</v>
      </c>
      <c r="BS5" s="75">
        <v>1166.25</v>
      </c>
      <c r="BT5" s="76">
        <v>1219.2307692307693</v>
      </c>
      <c r="BU5" s="77">
        <v>1206.9230769230801</v>
      </c>
      <c r="BV5" s="80">
        <f>(BU5-BI5)/BI5*100</f>
        <v>-1.4136986576803321</v>
      </c>
      <c r="BW5" s="80">
        <f>(BU5-BT5)/BT5*100</f>
        <v>-1.0094637223972209</v>
      </c>
    </row>
    <row r="6" spans="1:75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57">
        <v>1170</v>
      </c>
      <c r="BK6" s="63">
        <v>1120</v>
      </c>
      <c r="BL6" s="57">
        <v>1176</v>
      </c>
      <c r="BM6" s="63">
        <v>1180</v>
      </c>
      <c r="BN6" s="64">
        <v>1166.6666666666699</v>
      </c>
      <c r="BO6" s="46">
        <v>1125</v>
      </c>
      <c r="BP6" s="66">
        <v>1131.25</v>
      </c>
      <c r="BQ6" s="64">
        <v>1093.3333333333333</v>
      </c>
      <c r="BR6" s="73">
        <v>1131.25</v>
      </c>
      <c r="BS6" s="75">
        <v>1120</v>
      </c>
      <c r="BT6" s="76">
        <v>1210</v>
      </c>
      <c r="BU6" s="77">
        <v>1233.3333333333333</v>
      </c>
      <c r="BV6" s="80">
        <f t="shared" ref="BV6:BV42" si="0">(BU6-BI6)/BI6*100</f>
        <v>10.119047619047612</v>
      </c>
      <c r="BW6" s="80">
        <f t="shared" ref="BW6:BW42" si="1">(BU6-BT6)/BT6*100</f>
        <v>1.9283746556473766</v>
      </c>
    </row>
    <row r="7" spans="1:75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57">
        <v>1300</v>
      </c>
      <c r="BK7" s="63">
        <v>1271.42857142857</v>
      </c>
      <c r="BL7" s="57">
        <v>1248.8888888888901</v>
      </c>
      <c r="BM7" s="63">
        <v>1297.7777777777778</v>
      </c>
      <c r="BN7" s="64">
        <v>1233.3333333333333</v>
      </c>
      <c r="BO7" s="46">
        <v>1216.6666666666699</v>
      </c>
      <c r="BP7" s="66">
        <v>1166.6666666666699</v>
      </c>
      <c r="BQ7" s="64">
        <v>822</v>
      </c>
      <c r="BR7" s="73">
        <v>875</v>
      </c>
      <c r="BS7" s="75">
        <v>968</v>
      </c>
      <c r="BT7" s="76">
        <v>1126.6666666666699</v>
      </c>
      <c r="BU7" s="77">
        <v>1158.3333333333301</v>
      </c>
      <c r="BV7" s="80">
        <f t="shared" si="0"/>
        <v>-18.427230046948587</v>
      </c>
      <c r="BW7" s="80">
        <f t="shared" si="1"/>
        <v>2.8106508875733778</v>
      </c>
    </row>
    <row r="8" spans="1:75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57">
        <v>1202.76</v>
      </c>
      <c r="BK8" s="63">
        <v>1181.25</v>
      </c>
      <c r="BL8" s="57">
        <v>1143.75</v>
      </c>
      <c r="BM8" s="63">
        <v>1198.5714285714287</v>
      </c>
      <c r="BN8" s="64">
        <v>1217.2727272727273</v>
      </c>
      <c r="BO8" s="46">
        <v>1173</v>
      </c>
      <c r="BP8" s="66">
        <v>1195.909090909091</v>
      </c>
      <c r="BQ8" s="64">
        <v>1137.2727272727273</v>
      </c>
      <c r="BR8" s="73">
        <v>1186.8181818181818</v>
      </c>
      <c r="BS8" s="75">
        <v>1190.4545454545455</v>
      </c>
      <c r="BT8" s="76">
        <v>1167.7272727272727</v>
      </c>
      <c r="BU8" s="77">
        <v>1185.4166666666667</v>
      </c>
      <c r="BV8" s="80">
        <f t="shared" si="0"/>
        <v>-4.131284539695371</v>
      </c>
      <c r="BW8" s="80">
        <f t="shared" si="1"/>
        <v>1.5148566238484542</v>
      </c>
    </row>
    <row r="9" spans="1:75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57">
        <v>1066.3333333333333</v>
      </c>
      <c r="BK9" s="63">
        <v>1026.4285714285713</v>
      </c>
      <c r="BL9" s="57">
        <v>1053.9285714285713</v>
      </c>
      <c r="BM9" s="63">
        <v>1068.3333333333333</v>
      </c>
      <c r="BN9" s="64">
        <v>1102.8571428571399</v>
      </c>
      <c r="BO9" s="46">
        <v>1131.8181818181799</v>
      </c>
      <c r="BP9" s="66">
        <v>1071</v>
      </c>
      <c r="BQ9" s="64">
        <v>1145.4545454545455</v>
      </c>
      <c r="BR9" s="73">
        <v>1150</v>
      </c>
      <c r="BS9" s="75">
        <v>1162</v>
      </c>
      <c r="BT9" s="76">
        <v>1168.3333333333333</v>
      </c>
      <c r="BU9" s="77">
        <v>1240</v>
      </c>
      <c r="BV9" s="80">
        <f t="shared" si="0"/>
        <v>12.115732368896925</v>
      </c>
      <c r="BW9" s="80">
        <f t="shared" si="1"/>
        <v>6.13409415121256</v>
      </c>
    </row>
    <row r="10" spans="1:75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57">
        <v>1191</v>
      </c>
      <c r="BK10" s="63">
        <v>1150.9090909090901</v>
      </c>
      <c r="BL10" s="57">
        <v>1200</v>
      </c>
      <c r="BM10" s="63">
        <v>1165.7142857142901</v>
      </c>
      <c r="BN10" s="64">
        <v>1112.5</v>
      </c>
      <c r="BO10" s="46">
        <v>1168.75</v>
      </c>
      <c r="BP10" s="66">
        <v>1143.75</v>
      </c>
      <c r="BQ10" s="64">
        <v>1100.8333333333333</v>
      </c>
      <c r="BR10" s="73">
        <v>1155.55555555556</v>
      </c>
      <c r="BS10" s="75">
        <v>1243.75</v>
      </c>
      <c r="BT10" s="76">
        <v>1255.5555555555557</v>
      </c>
      <c r="BU10" s="77">
        <v>1172.2222222222222</v>
      </c>
      <c r="BV10" s="80">
        <f t="shared" si="0"/>
        <v>7.5433231396534097</v>
      </c>
      <c r="BW10" s="80">
        <f t="shared" si="1"/>
        <v>-6.637168141592932</v>
      </c>
    </row>
    <row r="11" spans="1:75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57">
        <v>1037.1428571428571</v>
      </c>
      <c r="BK11" s="63">
        <v>1055</v>
      </c>
      <c r="BL11" s="57">
        <v>1103.3333333333301</v>
      </c>
      <c r="BM11" s="63">
        <v>1125</v>
      </c>
      <c r="BN11" s="64">
        <v>1175</v>
      </c>
      <c r="BO11" s="46">
        <v>1173.3333333333301</v>
      </c>
      <c r="BP11" s="66">
        <v>1150.55555555555</v>
      </c>
      <c r="BQ11" s="64">
        <v>773.75</v>
      </c>
      <c r="BR11" s="73">
        <v>846.66666666666663</v>
      </c>
      <c r="BS11" s="75">
        <v>792.22222222222194</v>
      </c>
      <c r="BT11" s="76">
        <v>907.27272727272725</v>
      </c>
      <c r="BU11" s="77">
        <v>917.5</v>
      </c>
      <c r="BV11" s="80">
        <f t="shared" si="0"/>
        <v>-20.059595897989947</v>
      </c>
      <c r="BW11" s="80">
        <f t="shared" si="1"/>
        <v>1.1272545090180384</v>
      </c>
    </row>
    <row r="12" spans="1:75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57">
        <v>1242.1428571428571</v>
      </c>
      <c r="BK12" s="63">
        <v>1216</v>
      </c>
      <c r="BL12" s="57">
        <v>1183.3333333333301</v>
      </c>
      <c r="BM12" s="63">
        <v>1160</v>
      </c>
      <c r="BN12" s="64">
        <v>1250</v>
      </c>
      <c r="BO12" s="46">
        <v>1321.42857142857</v>
      </c>
      <c r="BP12" s="66">
        <v>1295</v>
      </c>
      <c r="BQ12" s="64">
        <v>1450</v>
      </c>
      <c r="BR12" s="73">
        <v>1430</v>
      </c>
      <c r="BS12" s="75">
        <v>1409.2</v>
      </c>
      <c r="BT12" s="76">
        <v>1321.4285714285713</v>
      </c>
      <c r="BU12" s="77">
        <v>1156.25</v>
      </c>
      <c r="BV12" s="80">
        <f t="shared" si="0"/>
        <v>-3.0690944452827575</v>
      </c>
      <c r="BW12" s="80">
        <f t="shared" si="1"/>
        <v>-12.499999999999993</v>
      </c>
    </row>
    <row r="13" spans="1:75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57">
        <v>1350</v>
      </c>
      <c r="BK13" s="63">
        <v>1366.6666666666667</v>
      </c>
      <c r="BL13" s="63">
        <v>1380.6</v>
      </c>
      <c r="BM13" s="63">
        <v>1383.3333333333333</v>
      </c>
      <c r="BN13" s="64">
        <v>1340.9090909090901</v>
      </c>
      <c r="BO13" s="46">
        <v>1276.6666666666699</v>
      </c>
      <c r="BP13" s="66">
        <v>1184</v>
      </c>
      <c r="BQ13" s="64">
        <v>1080</v>
      </c>
      <c r="BR13" s="73">
        <v>1081.1111111111111</v>
      </c>
      <c r="BS13" s="75">
        <v>1088</v>
      </c>
      <c r="BT13" s="76">
        <v>1181.8181818181799</v>
      </c>
      <c r="BU13" s="77">
        <v>1094.4444444444443</v>
      </c>
      <c r="BV13" s="80">
        <f t="shared" si="0"/>
        <v>-15.159345391903539</v>
      </c>
      <c r="BW13" s="80">
        <f t="shared" si="1"/>
        <v>-7.3931623931622541</v>
      </c>
    </row>
    <row r="14" spans="1:75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57">
        <v>1189.7058823529412</v>
      </c>
      <c r="BK14" s="63">
        <v>1186.0833333333333</v>
      </c>
      <c r="BL14" s="57">
        <v>1211.1904761904761</v>
      </c>
      <c r="BM14" s="63">
        <v>1220.2631578947369</v>
      </c>
      <c r="BN14" s="64">
        <v>1182.35294117647</v>
      </c>
      <c r="BO14" s="46">
        <v>1230.2631578947369</v>
      </c>
      <c r="BP14" s="66">
        <v>1144.5238095238096</v>
      </c>
      <c r="BQ14" s="64">
        <v>1233.8235294117646</v>
      </c>
      <c r="BR14" s="73">
        <v>1202.0833333333333</v>
      </c>
      <c r="BS14" s="75">
        <v>1175.8421052631579</v>
      </c>
      <c r="BT14" s="76">
        <v>1180.8333333333333</v>
      </c>
      <c r="BU14" s="77">
        <v>1281.1538461538462</v>
      </c>
      <c r="BV14" s="80">
        <f t="shared" si="0"/>
        <v>5.3727779503587074</v>
      </c>
      <c r="BW14" s="80">
        <f t="shared" si="1"/>
        <v>8.4957385592530361</v>
      </c>
    </row>
    <row r="15" spans="1:75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57">
        <v>1090.45454545454</v>
      </c>
      <c r="BK15" s="63">
        <v>1087.44444444444</v>
      </c>
      <c r="BL15" s="57">
        <v>1072.5</v>
      </c>
      <c r="BM15" s="63">
        <v>1095.8</v>
      </c>
      <c r="BN15" s="64">
        <v>1051.3636363636363</v>
      </c>
      <c r="BO15" s="46">
        <v>978.70833333333303</v>
      </c>
      <c r="BP15" s="66">
        <v>986.42857142857144</v>
      </c>
      <c r="BQ15" s="64">
        <v>980.53846153846155</v>
      </c>
      <c r="BR15" s="73">
        <v>934.61538461538464</v>
      </c>
      <c r="BS15" s="75">
        <v>1016.7857142857143</v>
      </c>
      <c r="BT15" s="76">
        <v>958.95833333333337</v>
      </c>
      <c r="BU15" s="77">
        <v>1008.4615384615385</v>
      </c>
      <c r="BV15" s="80">
        <f t="shared" si="0"/>
        <v>-11.119005617604259</v>
      </c>
      <c r="BW15" s="80">
        <f t="shared" si="1"/>
        <v>5.1621851969451304</v>
      </c>
    </row>
    <row r="16" spans="1:75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57">
        <v>1128.5714285714287</v>
      </c>
      <c r="BK16" s="63">
        <v>1172.5</v>
      </c>
      <c r="BL16" s="57">
        <v>1158.8571428571399</v>
      </c>
      <c r="BM16" s="63">
        <v>1244.42857142857</v>
      </c>
      <c r="BN16" s="64">
        <v>1325.6666666666699</v>
      </c>
      <c r="BO16" s="46">
        <v>1277.5</v>
      </c>
      <c r="BP16" s="66">
        <v>1305.2857142857142</v>
      </c>
      <c r="BQ16" s="64">
        <v>1240.6363636363637</v>
      </c>
      <c r="BR16" s="73">
        <v>1271.42857142857</v>
      </c>
      <c r="BS16" s="75">
        <v>1173.6666666666667</v>
      </c>
      <c r="BT16" s="76">
        <v>1231.25</v>
      </c>
      <c r="BU16" s="77">
        <v>1231.5</v>
      </c>
      <c r="BV16" s="80">
        <f t="shared" si="0"/>
        <v>5.935483870967742</v>
      </c>
      <c r="BW16" s="80">
        <f t="shared" si="1"/>
        <v>2.030456852791878E-2</v>
      </c>
    </row>
    <row r="17" spans="1:75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57">
        <v>1141.3333333333333</v>
      </c>
      <c r="BK17" s="63">
        <v>1150.8333333333333</v>
      </c>
      <c r="BL17" s="57">
        <v>1138.4615384615386</v>
      </c>
      <c r="BM17" s="63">
        <v>1171</v>
      </c>
      <c r="BN17" s="64">
        <v>1210</v>
      </c>
      <c r="BO17" s="46">
        <v>1178.3333333333333</v>
      </c>
      <c r="BP17" s="66">
        <v>1225</v>
      </c>
      <c r="BQ17" s="64">
        <v>1188.4615384615386</v>
      </c>
      <c r="BR17" s="73">
        <v>1172.8571428571429</v>
      </c>
      <c r="BS17" s="75">
        <v>1193.2142857142858</v>
      </c>
      <c r="BT17" s="76">
        <v>1265.4166666666667</v>
      </c>
      <c r="BU17" s="77">
        <v>1205.8333333333333</v>
      </c>
      <c r="BV17" s="80">
        <f t="shared" si="0"/>
        <v>2.0811287477954079</v>
      </c>
      <c r="BW17" s="80">
        <f t="shared" si="1"/>
        <v>-4.7085940072440025</v>
      </c>
    </row>
    <row r="18" spans="1:75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57">
        <v>1345.8823529411766</v>
      </c>
      <c r="BK18" s="63">
        <v>1316.6666666666667</v>
      </c>
      <c r="BL18" s="57">
        <v>1320.5882352941176</v>
      </c>
      <c r="BM18" s="63">
        <v>1387.89473684211</v>
      </c>
      <c r="BN18" s="64">
        <v>1380</v>
      </c>
      <c r="BO18" s="46">
        <v>1352.7777777777778</v>
      </c>
      <c r="BP18" s="66">
        <v>1292.8571428571429</v>
      </c>
      <c r="BQ18" s="64">
        <v>1263.5</v>
      </c>
      <c r="BR18" s="73">
        <v>1301.1764705882354</v>
      </c>
      <c r="BS18" s="75">
        <v>1373.6842105263158</v>
      </c>
      <c r="BT18" s="76">
        <v>1355.8823529411766</v>
      </c>
      <c r="BU18" s="77">
        <v>1281.25</v>
      </c>
      <c r="BV18" s="80">
        <f t="shared" si="0"/>
        <v>-3.3536746347240376</v>
      </c>
      <c r="BW18" s="80">
        <f t="shared" si="1"/>
        <v>-5.5043383947939342</v>
      </c>
    </row>
    <row r="19" spans="1:75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57">
        <v>1131.6521739130435</v>
      </c>
      <c r="BK19" s="63">
        <v>1179.1666666666667</v>
      </c>
      <c r="BL19" s="57">
        <v>1175.4347826087001</v>
      </c>
      <c r="BM19" s="63">
        <v>1246.4285714285713</v>
      </c>
      <c r="BN19" s="64">
        <v>1305.7142857142901</v>
      </c>
      <c r="BO19" s="46">
        <v>1359.44444444444</v>
      </c>
      <c r="BP19" s="66">
        <v>1363.4615384615399</v>
      </c>
      <c r="BQ19" s="64">
        <v>1303.409090909091</v>
      </c>
      <c r="BR19" s="73">
        <v>1358.8888888888901</v>
      </c>
      <c r="BS19" s="75">
        <v>1317.6666666666699</v>
      </c>
      <c r="BT19" s="76">
        <v>1232.1428571428571</v>
      </c>
      <c r="BU19" s="77">
        <v>1160.9375</v>
      </c>
      <c r="BV19" s="80">
        <f t="shared" si="0"/>
        <v>-1.637139274397166</v>
      </c>
      <c r="BW19" s="80">
        <f t="shared" si="1"/>
        <v>-5.7789855072463743</v>
      </c>
    </row>
    <row r="20" spans="1:75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57">
        <v>1307.5</v>
      </c>
      <c r="BK20" s="63">
        <v>1217.1875</v>
      </c>
      <c r="BL20" s="57">
        <v>1221.8181818181818</v>
      </c>
      <c r="BM20" s="63">
        <v>1200</v>
      </c>
      <c r="BN20" s="64">
        <v>1286</v>
      </c>
      <c r="BO20" s="46">
        <v>1346.6666666666699</v>
      </c>
      <c r="BP20" s="66">
        <v>1286.25</v>
      </c>
      <c r="BQ20" s="64">
        <v>1444.4444444444443</v>
      </c>
      <c r="BR20" s="73">
        <v>1435.55555555556</v>
      </c>
      <c r="BS20" s="75">
        <v>1397.7777777777801</v>
      </c>
      <c r="BT20" s="76">
        <v>1322.8571428571399</v>
      </c>
      <c r="BU20" s="77">
        <v>1250</v>
      </c>
      <c r="BV20" s="80">
        <f t="shared" si="0"/>
        <v>1.3516252746629105</v>
      </c>
      <c r="BW20" s="80">
        <f t="shared" si="1"/>
        <v>-5.5075593952481707</v>
      </c>
    </row>
    <row r="21" spans="1:75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57">
        <v>1133.695652173913</v>
      </c>
      <c r="BK21" s="63">
        <v>1119.25</v>
      </c>
      <c r="BL21" s="57">
        <v>1100.4347826087001</v>
      </c>
      <c r="BM21" s="63">
        <v>1119.5652173913043</v>
      </c>
      <c r="BN21" s="64">
        <v>1193.04347826087</v>
      </c>
      <c r="BO21" s="46">
        <v>1267.5999999999999</v>
      </c>
      <c r="BP21" s="66">
        <v>1230.78125</v>
      </c>
      <c r="BQ21" s="64">
        <v>1217.6315789473683</v>
      </c>
      <c r="BR21" s="73">
        <v>1258.57142857143</v>
      </c>
      <c r="BS21" s="75">
        <v>1221.94444444444</v>
      </c>
      <c r="BT21" s="76">
        <v>1197.7272727272727</v>
      </c>
      <c r="BU21" s="77">
        <v>1160.2272727272727</v>
      </c>
      <c r="BV21" s="80">
        <f t="shared" si="0"/>
        <v>4.7240495651438907</v>
      </c>
      <c r="BW21" s="80">
        <f t="shared" si="1"/>
        <v>-3.1309297912713472</v>
      </c>
    </row>
    <row r="22" spans="1:75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57">
        <v>1271.4285714285713</v>
      </c>
      <c r="BK22" s="63">
        <v>1290.1818181818201</v>
      </c>
      <c r="BL22" s="57">
        <v>1290.909090909091</v>
      </c>
      <c r="BM22" s="63">
        <v>1281.84210526316</v>
      </c>
      <c r="BN22" s="64">
        <v>1301.42857142857</v>
      </c>
      <c r="BO22" s="46">
        <v>1360.7142857142858</v>
      </c>
      <c r="BP22" s="66">
        <v>1317.5</v>
      </c>
      <c r="BQ22" s="64">
        <v>1270</v>
      </c>
      <c r="BR22" s="73">
        <v>1300.76923076923</v>
      </c>
      <c r="BS22" s="75">
        <v>1270</v>
      </c>
      <c r="BT22" s="76">
        <v>1357.6923076923076</v>
      </c>
      <c r="BU22" s="77">
        <v>1422.2222222222222</v>
      </c>
      <c r="BV22" s="80">
        <f t="shared" si="0"/>
        <v>8.2913069999331661</v>
      </c>
      <c r="BW22" s="80">
        <f t="shared" si="1"/>
        <v>4.7529115517784088</v>
      </c>
    </row>
    <row r="23" spans="1:75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57">
        <v>1298.5714285714287</v>
      </c>
      <c r="BK23" s="63">
        <v>1309.4117647058824</v>
      </c>
      <c r="BL23" s="57">
        <v>1287.27272727273</v>
      </c>
      <c r="BM23" s="63">
        <v>1305.8333333333301</v>
      </c>
      <c r="BN23" s="64">
        <v>1298</v>
      </c>
      <c r="BO23" s="46">
        <v>1264.2857142857142</v>
      </c>
      <c r="BP23" s="66">
        <v>1230.55555555556</v>
      </c>
      <c r="BQ23" s="64">
        <v>1045</v>
      </c>
      <c r="BR23" s="73">
        <v>1098.8235294117601</v>
      </c>
      <c r="BS23" s="75">
        <v>1175</v>
      </c>
      <c r="BT23" s="76">
        <v>1254.1666666666699</v>
      </c>
      <c r="BU23" s="77">
        <v>1295</v>
      </c>
      <c r="BV23" s="80">
        <f t="shared" si="0"/>
        <v>2.9141799051123374</v>
      </c>
      <c r="BW23" s="80">
        <f t="shared" si="1"/>
        <v>3.2558139534881034</v>
      </c>
    </row>
    <row r="24" spans="1:75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57">
        <v>1290.625</v>
      </c>
      <c r="BK24" s="63">
        <v>1302.3076923076901</v>
      </c>
      <c r="BL24" s="57">
        <v>1321.9230769230769</v>
      </c>
      <c r="BM24" s="63">
        <v>1295.6666666666699</v>
      </c>
      <c r="BN24" s="64">
        <v>1317.1875</v>
      </c>
      <c r="BO24" s="46">
        <v>1251.4285714285713</v>
      </c>
      <c r="BP24" s="66">
        <v>1285.2941176470588</v>
      </c>
      <c r="BQ24" s="64">
        <v>1342.3076923076924</v>
      </c>
      <c r="BR24" s="73">
        <v>1310.7142857142858</v>
      </c>
      <c r="BS24" s="75">
        <v>1342.3076923076924</v>
      </c>
      <c r="BT24" s="76">
        <v>1440</v>
      </c>
      <c r="BU24" s="77">
        <v>1400</v>
      </c>
      <c r="BV24" s="80">
        <f t="shared" si="0"/>
        <v>9.440835502607035</v>
      </c>
      <c r="BW24" s="80">
        <f t="shared" si="1"/>
        <v>-2.7777777777777777</v>
      </c>
    </row>
    <row r="25" spans="1:75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57">
        <v>1228.5714285714287</v>
      </c>
      <c r="BK25" s="63">
        <v>1273.3333333333301</v>
      </c>
      <c r="BL25" s="57">
        <v>1257.1428571428571</v>
      </c>
      <c r="BM25" s="63">
        <v>1300</v>
      </c>
      <c r="BN25" s="64">
        <v>1368.75</v>
      </c>
      <c r="BO25" s="46">
        <v>1369.23076923077</v>
      </c>
      <c r="BP25" s="66">
        <v>1298.5</v>
      </c>
      <c r="BQ25" s="64">
        <v>1314.6153846153845</v>
      </c>
      <c r="BR25" s="73">
        <v>1325</v>
      </c>
      <c r="BS25" s="75">
        <v>1561.3846153846155</v>
      </c>
      <c r="BT25" s="76">
        <v>1631.8181818181799</v>
      </c>
      <c r="BU25" s="77">
        <v>1572.72727272727</v>
      </c>
      <c r="BV25" s="80">
        <f t="shared" si="0"/>
        <v>25.8181818181816</v>
      </c>
      <c r="BW25" s="80">
        <f t="shared" si="1"/>
        <v>-3.6211699164345954</v>
      </c>
    </row>
    <row r="26" spans="1:75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57">
        <v>1355.38461538462</v>
      </c>
      <c r="BK26" s="63">
        <v>1407.27272727273</v>
      </c>
      <c r="BL26" s="57">
        <v>1392.1428571428601</v>
      </c>
      <c r="BM26" s="63">
        <v>1335.7142857142858</v>
      </c>
      <c r="BN26" s="64">
        <v>1369.2307692307693</v>
      </c>
      <c r="BO26" s="46">
        <v>1350</v>
      </c>
      <c r="BP26" s="66">
        <v>1377.7777777777801</v>
      </c>
      <c r="BQ26" s="64">
        <v>1534.2105263157894</v>
      </c>
      <c r="BR26" s="73">
        <v>1580</v>
      </c>
      <c r="BS26" s="75">
        <v>1660</v>
      </c>
      <c r="BT26" s="76">
        <v>1592.3076923076924</v>
      </c>
      <c r="BU26" s="77">
        <v>1570</v>
      </c>
      <c r="BV26" s="80">
        <f t="shared" si="0"/>
        <v>20.738581744634061</v>
      </c>
      <c r="BW26" s="80">
        <f t="shared" si="1"/>
        <v>-1.4009661835748837</v>
      </c>
    </row>
    <row r="27" spans="1:75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57">
        <v>1249.5</v>
      </c>
      <c r="BK27" s="63">
        <v>1220.909090909091</v>
      </c>
      <c r="BL27" s="57">
        <v>1251.3636363636363</v>
      </c>
      <c r="BM27" s="63">
        <v>1255</v>
      </c>
      <c r="BN27" s="64">
        <v>1223.9285714285713</v>
      </c>
      <c r="BO27" s="46">
        <v>1305</v>
      </c>
      <c r="BP27" s="66">
        <v>1316</v>
      </c>
      <c r="BQ27" s="64">
        <v>1220.9375</v>
      </c>
      <c r="BR27" s="73">
        <v>1257.2222222222199</v>
      </c>
      <c r="BS27" s="75">
        <v>1268.5</v>
      </c>
      <c r="BT27" s="76">
        <v>1233.9285714285713</v>
      </c>
      <c r="BU27" s="77">
        <v>1321.9230769230769</v>
      </c>
      <c r="BV27" s="80">
        <f t="shared" si="0"/>
        <v>13.204514478781643</v>
      </c>
      <c r="BW27" s="80">
        <f t="shared" si="1"/>
        <v>7.1312479127240413</v>
      </c>
    </row>
    <row r="28" spans="1:75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57">
        <v>1180</v>
      </c>
      <c r="BK28" s="63">
        <v>1202.5</v>
      </c>
      <c r="BL28" s="57">
        <v>1248.75</v>
      </c>
      <c r="BM28" s="63">
        <v>1240</v>
      </c>
      <c r="BN28" s="64">
        <v>1250</v>
      </c>
      <c r="BO28" s="46">
        <v>1242.8571428571429</v>
      </c>
      <c r="BP28" s="66">
        <v>1195.5</v>
      </c>
      <c r="BQ28" s="64">
        <v>1330</v>
      </c>
      <c r="BR28" s="73">
        <v>1290</v>
      </c>
      <c r="BS28" s="75">
        <v>1276.6666666666699</v>
      </c>
      <c r="BT28" s="76">
        <v>1355.5555555555557</v>
      </c>
      <c r="BU28" s="77">
        <v>1295.8333333333333</v>
      </c>
      <c r="BV28" s="80">
        <f t="shared" si="0"/>
        <v>14.611617711659264</v>
      </c>
      <c r="BW28" s="80">
        <f t="shared" si="1"/>
        <v>-4.4057377049180451</v>
      </c>
    </row>
    <row r="29" spans="1:75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57">
        <v>1242.10526315789</v>
      </c>
      <c r="BK29" s="63">
        <v>1195</v>
      </c>
      <c r="BL29" s="57">
        <v>1189</v>
      </c>
      <c r="BM29" s="63">
        <v>1200</v>
      </c>
      <c r="BN29" s="64">
        <v>1173.5294117647059</v>
      </c>
      <c r="BO29" s="46">
        <v>1170.625</v>
      </c>
      <c r="BP29" s="66">
        <v>1227.5</v>
      </c>
      <c r="BQ29" s="64">
        <v>1246.25</v>
      </c>
      <c r="BR29" s="73">
        <v>1231.75</v>
      </c>
      <c r="BS29" s="75">
        <v>1238.2352941176471</v>
      </c>
      <c r="BT29" s="76">
        <v>1283</v>
      </c>
      <c r="BU29" s="77">
        <v>1253.5714285714287</v>
      </c>
      <c r="BV29" s="80">
        <f t="shared" si="0"/>
        <v>0.86183709922507523</v>
      </c>
      <c r="BW29" s="80">
        <f t="shared" si="1"/>
        <v>-2.2937312103329175</v>
      </c>
    </row>
    <row r="30" spans="1:75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57">
        <v>1257.9166666666667</v>
      </c>
      <c r="BK30" s="63">
        <v>1307.27272727273</v>
      </c>
      <c r="BL30" s="57">
        <v>1297.8571428571429</v>
      </c>
      <c r="BM30" s="63">
        <v>1279</v>
      </c>
      <c r="BN30" s="64">
        <v>1300.5384615384601</v>
      </c>
      <c r="BO30" s="46">
        <v>1290.6666666666667</v>
      </c>
      <c r="BP30" s="66">
        <v>1328.3333333333333</v>
      </c>
      <c r="BQ30" s="64">
        <v>1488</v>
      </c>
      <c r="BR30" s="73">
        <v>1465.5</v>
      </c>
      <c r="BS30" s="75">
        <v>1428.57142857143</v>
      </c>
      <c r="BT30" s="76">
        <v>1340.38461538462</v>
      </c>
      <c r="BU30" s="77">
        <v>1269.6428571428571</v>
      </c>
      <c r="BV30" s="80">
        <f t="shared" si="0"/>
        <v>1.9424992687668765</v>
      </c>
      <c r="BW30" s="80">
        <f t="shared" si="1"/>
        <v>-5.2777208444356649</v>
      </c>
    </row>
    <row r="31" spans="1:75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57">
        <v>1149.5</v>
      </c>
      <c r="BK31" s="63">
        <v>1170</v>
      </c>
      <c r="BL31" s="57">
        <v>1223.6363636363601</v>
      </c>
      <c r="BM31" s="63">
        <v>1227.7777777777801</v>
      </c>
      <c r="BN31" s="64">
        <v>1242.8571428571399</v>
      </c>
      <c r="BO31" s="46">
        <v>1311.1111111111111</v>
      </c>
      <c r="BP31" s="66">
        <v>1292.8571428571429</v>
      </c>
      <c r="BQ31" s="64">
        <v>1170</v>
      </c>
      <c r="BR31" s="73">
        <v>1170</v>
      </c>
      <c r="BS31" s="75">
        <v>1203.6363636363601</v>
      </c>
      <c r="BT31" s="76">
        <v>1300</v>
      </c>
      <c r="BU31" s="77">
        <v>1340</v>
      </c>
      <c r="BV31" s="80">
        <f t="shared" si="0"/>
        <v>22.074538348714114</v>
      </c>
      <c r="BW31" s="80">
        <f t="shared" si="1"/>
        <v>3.0769230769230771</v>
      </c>
    </row>
    <row r="32" spans="1:75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57">
        <v>1153.3333333333301</v>
      </c>
      <c r="BK32" s="63">
        <v>1167.2</v>
      </c>
      <c r="BL32" s="57">
        <v>1168.1818181818182</v>
      </c>
      <c r="BM32" s="63">
        <v>1182</v>
      </c>
      <c r="BN32" s="64">
        <v>1118.3333333333333</v>
      </c>
      <c r="BO32" s="46">
        <v>1078.75</v>
      </c>
      <c r="BP32" s="66">
        <v>1100</v>
      </c>
      <c r="BQ32" s="64">
        <v>1166.6666666666667</v>
      </c>
      <c r="BR32" s="73">
        <v>1155.3846153846155</v>
      </c>
      <c r="BS32" s="75">
        <v>1140.909090909091</v>
      </c>
      <c r="BT32" s="76">
        <v>1128.3333333333333</v>
      </c>
      <c r="BU32" s="77">
        <v>1110.1125</v>
      </c>
      <c r="BV32" s="80">
        <f t="shared" si="0"/>
        <v>-6.5954985275557458</v>
      </c>
      <c r="BW32" s="80">
        <f t="shared" si="1"/>
        <v>-1.6148449039881805</v>
      </c>
    </row>
    <row r="33" spans="1:75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57">
        <v>1188.8461538461538</v>
      </c>
      <c r="BK33" s="63">
        <v>1188.8888888888889</v>
      </c>
      <c r="BL33" s="57">
        <v>1163</v>
      </c>
      <c r="BM33" s="63">
        <v>1170</v>
      </c>
      <c r="BN33" s="64">
        <v>1231.1538461538462</v>
      </c>
      <c r="BO33" s="46">
        <v>1192.7777777777778</v>
      </c>
      <c r="BP33" s="66">
        <v>1189.2857142857142</v>
      </c>
      <c r="BQ33" s="64">
        <v>1163.0833333333333</v>
      </c>
      <c r="BR33" s="73">
        <v>1220</v>
      </c>
      <c r="BS33" s="75">
        <v>1196.7857142857099</v>
      </c>
      <c r="BT33" s="76">
        <v>1288.6666666666667</v>
      </c>
      <c r="BU33" s="77">
        <v>1274.090909090909</v>
      </c>
      <c r="BV33" s="80">
        <f t="shared" si="0"/>
        <v>10.694257957507299</v>
      </c>
      <c r="BW33" s="80">
        <f t="shared" si="1"/>
        <v>-1.1310727554907707</v>
      </c>
    </row>
    <row r="34" spans="1:75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57">
        <v>1042.1428571428571</v>
      </c>
      <c r="BK34" s="63">
        <v>1004.2857142857143</v>
      </c>
      <c r="BL34" s="57">
        <v>1005.4166666666666</v>
      </c>
      <c r="BM34" s="63">
        <v>987.5</v>
      </c>
      <c r="BN34" s="64">
        <v>1035.6666666666667</v>
      </c>
      <c r="BO34" s="46">
        <v>1005.4166666666666</v>
      </c>
      <c r="BP34" s="66">
        <v>970.45454545454504</v>
      </c>
      <c r="BQ34" s="64">
        <v>1012.3214285714286</v>
      </c>
      <c r="BR34" s="73">
        <v>961.78571428571433</v>
      </c>
      <c r="BS34" s="75">
        <v>1079.6666666666667</v>
      </c>
      <c r="BT34" s="76">
        <v>1100.5263157894738</v>
      </c>
      <c r="BU34" s="77">
        <v>1114.2777777777778</v>
      </c>
      <c r="BV34" s="80">
        <f t="shared" si="0"/>
        <v>3.5160463548747032</v>
      </c>
      <c r="BW34" s="80">
        <f t="shared" si="1"/>
        <v>1.2495350443700495</v>
      </c>
    </row>
    <row r="35" spans="1:75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57">
        <v>1105.5263157894738</v>
      </c>
      <c r="BK35" s="63">
        <v>1105.55555555556</v>
      </c>
      <c r="BL35" s="57">
        <v>1134.6875</v>
      </c>
      <c r="BM35" s="63">
        <v>1120.2941176470599</v>
      </c>
      <c r="BN35" s="64">
        <v>1129.375</v>
      </c>
      <c r="BO35" s="46">
        <v>1107.6666666666667</v>
      </c>
      <c r="BP35" s="66">
        <v>1123.92857142857</v>
      </c>
      <c r="BQ35" s="64">
        <v>1114.1666666666667</v>
      </c>
      <c r="BR35" s="73">
        <v>1159.375</v>
      </c>
      <c r="BS35" s="75">
        <v>1108.57142857143</v>
      </c>
      <c r="BT35" s="76">
        <v>1129.7222222222222</v>
      </c>
      <c r="BU35" s="77">
        <v>1091.6666666666667</v>
      </c>
      <c r="BV35" s="80">
        <f t="shared" si="0"/>
        <v>5.4414212537709536</v>
      </c>
      <c r="BW35" s="80">
        <f t="shared" si="1"/>
        <v>-3.3685763462011202</v>
      </c>
    </row>
    <row r="36" spans="1:75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57">
        <v>1292.8571428571399</v>
      </c>
      <c r="BK36" s="63">
        <v>1303.3333333333301</v>
      </c>
      <c r="BL36" s="57">
        <v>1340</v>
      </c>
      <c r="BM36" s="63">
        <v>1354.5454545454545</v>
      </c>
      <c r="BN36" s="64">
        <v>1268.1818181818182</v>
      </c>
      <c r="BO36" s="46">
        <v>1329.1666666666667</v>
      </c>
      <c r="BP36" s="66">
        <v>1322.7272727272727</v>
      </c>
      <c r="BQ36" s="64">
        <v>1387.5</v>
      </c>
      <c r="BR36" s="73">
        <v>1322.72727272727</v>
      </c>
      <c r="BS36" s="75">
        <v>1400</v>
      </c>
      <c r="BT36" s="76">
        <v>1405.5555555555557</v>
      </c>
      <c r="BU36" s="77">
        <v>1350</v>
      </c>
      <c r="BV36" s="80">
        <f t="shared" si="0"/>
        <v>11.340206185567011</v>
      </c>
      <c r="BW36" s="80">
        <f t="shared" si="1"/>
        <v>-3.9525691699604812</v>
      </c>
    </row>
    <row r="37" spans="1:75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57">
        <v>1126.3157894736801</v>
      </c>
      <c r="BK37" s="63">
        <v>1121.6666666666599</v>
      </c>
      <c r="BL37" s="57">
        <v>1140.4210526315701</v>
      </c>
      <c r="BM37" s="63">
        <v>1182.7368421052599</v>
      </c>
      <c r="BN37" s="64">
        <v>1097.7777777777701</v>
      </c>
      <c r="BO37" s="46">
        <v>1145.2941176470499</v>
      </c>
      <c r="BP37" s="66">
        <v>1096.6666666666599</v>
      </c>
      <c r="BQ37" s="64">
        <v>911.76470588235293</v>
      </c>
      <c r="BR37" s="73">
        <v>847.22222222222217</v>
      </c>
      <c r="BS37" s="75">
        <v>1072.1052631578948</v>
      </c>
      <c r="BT37" s="76">
        <v>987.22222222222194</v>
      </c>
      <c r="BU37" s="77">
        <v>1062.5</v>
      </c>
      <c r="BV37" s="80">
        <f t="shared" si="0"/>
        <v>-10.674502089165765</v>
      </c>
      <c r="BW37" s="80">
        <f t="shared" si="1"/>
        <v>7.6252110298255795</v>
      </c>
    </row>
    <row r="38" spans="1:75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57">
        <v>1250</v>
      </c>
      <c r="BK38" s="63">
        <v>1257.1428571428601</v>
      </c>
      <c r="BL38" s="57">
        <v>1300</v>
      </c>
      <c r="BM38" s="63">
        <v>1277.7777777777778</v>
      </c>
      <c r="BN38" s="64">
        <v>1333.3333333333333</v>
      </c>
      <c r="BO38" s="46">
        <v>1325</v>
      </c>
      <c r="BP38" s="66">
        <v>1324.2857142857142</v>
      </c>
      <c r="BQ38" s="64">
        <v>733.33333333333337</v>
      </c>
      <c r="BR38" s="73">
        <v>855.55555555555998</v>
      </c>
      <c r="BS38" s="75">
        <v>1050</v>
      </c>
      <c r="BT38" s="76">
        <v>1120</v>
      </c>
      <c r="BU38" s="77">
        <v>1142.5</v>
      </c>
      <c r="BV38" s="80">
        <f t="shared" si="0"/>
        <v>-10.7421875</v>
      </c>
      <c r="BW38" s="80">
        <f t="shared" si="1"/>
        <v>2.0089285714285716</v>
      </c>
    </row>
    <row r="39" spans="1:75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57">
        <v>1308.3333333333301</v>
      </c>
      <c r="BK39" s="63">
        <v>1283.5</v>
      </c>
      <c r="BL39" s="57">
        <v>1260.875</v>
      </c>
      <c r="BM39" s="63">
        <v>1309.44444444444</v>
      </c>
      <c r="BN39" s="64">
        <v>1294.375</v>
      </c>
      <c r="BO39" s="46">
        <v>1271.25</v>
      </c>
      <c r="BP39" s="66">
        <v>1198</v>
      </c>
      <c r="BQ39" s="64">
        <v>1152.2222222222222</v>
      </c>
      <c r="BR39" s="73">
        <v>1220</v>
      </c>
      <c r="BS39" s="75">
        <v>1180</v>
      </c>
      <c r="BT39" s="76">
        <v>1185.7142857142858</v>
      </c>
      <c r="BU39" s="77">
        <v>1208.8888888888889</v>
      </c>
      <c r="BV39" s="80">
        <f t="shared" si="0"/>
        <v>-3.9718411545973975</v>
      </c>
      <c r="BW39" s="80">
        <f t="shared" si="1"/>
        <v>1.9544846050870111</v>
      </c>
    </row>
    <row r="40" spans="1:75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57">
        <v>1175</v>
      </c>
      <c r="BK40" s="63">
        <v>1162.5</v>
      </c>
      <c r="BL40" s="57">
        <v>1140</v>
      </c>
      <c r="BM40" s="63">
        <v>1140</v>
      </c>
      <c r="BN40" s="64">
        <v>1170</v>
      </c>
      <c r="BO40" s="46">
        <v>1180</v>
      </c>
      <c r="BP40" s="66">
        <v>1232.5</v>
      </c>
      <c r="BQ40" s="64">
        <v>1080</v>
      </c>
      <c r="BR40" s="73">
        <v>1126.6666666666699</v>
      </c>
      <c r="BS40" s="75">
        <v>1080</v>
      </c>
      <c r="BT40" s="76">
        <v>1080</v>
      </c>
      <c r="BU40" s="77">
        <v>1080</v>
      </c>
      <c r="BV40" s="80">
        <f t="shared" si="0"/>
        <v>-10.016496975554483</v>
      </c>
      <c r="BW40" s="80">
        <f t="shared" si="1"/>
        <v>0</v>
      </c>
    </row>
    <row r="41" spans="1:75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57">
        <v>1286.6666666666667</v>
      </c>
      <c r="BK41" s="63">
        <v>1232.5</v>
      </c>
      <c r="BL41" s="57">
        <v>1210</v>
      </c>
      <c r="BM41" s="63">
        <v>1200</v>
      </c>
      <c r="BN41" s="64">
        <v>1182.5</v>
      </c>
      <c r="BO41" s="46">
        <v>1217.5</v>
      </c>
      <c r="BP41" s="66">
        <v>1270</v>
      </c>
      <c r="BQ41" s="64">
        <v>1143.3333333333333</v>
      </c>
      <c r="BR41" s="73">
        <v>1157.3333333333333</v>
      </c>
      <c r="BS41" s="75">
        <v>1184</v>
      </c>
      <c r="BT41" s="76">
        <v>1246.1538461538501</v>
      </c>
      <c r="BU41" s="77">
        <v>1246.1538461538501</v>
      </c>
      <c r="BV41" s="80">
        <f t="shared" si="0"/>
        <v>-5.1373400510147409</v>
      </c>
      <c r="BW41" s="80">
        <f t="shared" si="1"/>
        <v>0</v>
      </c>
    </row>
    <row r="42" spans="1:75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J42" si="7">AVERAGE(BH5:BH41)</f>
        <v>1215.2514084572904</v>
      </c>
      <c r="BI42" s="14">
        <f t="shared" si="7"/>
        <v>1204.3316216216217</v>
      </c>
      <c r="BJ42" s="14">
        <f t="shared" si="7"/>
        <v>1207.370866473128</v>
      </c>
      <c r="BK42" s="14">
        <f t="shared" ref="BK42:BL42" si="8">AVERAGE(BK5:BK41)</f>
        <v>1202.0358652630712</v>
      </c>
      <c r="BL42" s="14">
        <f t="shared" si="8"/>
        <v>1207.4276772040751</v>
      </c>
      <c r="BM42" s="14">
        <f t="shared" ref="BM42:BN42" si="9">AVERAGE(BM5:BM41)</f>
        <v>1218.482664962326</v>
      </c>
      <c r="BN42" s="14">
        <f t="shared" si="9"/>
        <v>1229.6585306609279</v>
      </c>
      <c r="BO42" s="14">
        <f t="shared" ref="BO42:BP42" si="10">AVERAGE(BO5:BO41)</f>
        <v>1232.9963501824182</v>
      </c>
      <c r="BP42" s="14">
        <f t="shared" si="10"/>
        <v>1218.4969122083094</v>
      </c>
      <c r="BQ42" s="14">
        <f t="shared" ref="BQ42:BS42" si="11">AVERAGE(BQ5:BQ41)</f>
        <v>1175.5933942201355</v>
      </c>
      <c r="BR42" s="14">
        <f t="shared" si="11"/>
        <v>1191.1258902508907</v>
      </c>
      <c r="BS42" s="14">
        <f t="shared" si="11"/>
        <v>1214.2378071161352</v>
      </c>
      <c r="BT42" s="14">
        <f t="shared" ref="BT42:BU42" si="12">AVERAGE(BT5:BT41)</f>
        <v>1236.8607858255691</v>
      </c>
      <c r="BU42" s="14">
        <f t="shared" si="12"/>
        <v>1226.0783066783069</v>
      </c>
      <c r="BV42" s="81">
        <f t="shared" si="0"/>
        <v>1.8057057264180709</v>
      </c>
      <c r="BW42" s="81">
        <f t="shared" si="1"/>
        <v>-0.87176174318318056</v>
      </c>
    </row>
    <row r="43" spans="1:75" x14ac:dyDescent="0.25">
      <c r="A43" s="11" t="s">
        <v>44</v>
      </c>
      <c r="D43" s="15"/>
      <c r="E43" s="14">
        <f t="shared" ref="E43:AU43" si="13">E42/D42*100-100</f>
        <v>6.1146581746067028</v>
      </c>
      <c r="F43" s="14">
        <f t="shared" si="13"/>
        <v>14.075220535977053</v>
      </c>
      <c r="G43" s="14">
        <f t="shared" si="13"/>
        <v>-7.6798537077361857</v>
      </c>
      <c r="H43" s="14">
        <f t="shared" si="13"/>
        <v>1.9256342410588303</v>
      </c>
      <c r="I43" s="14">
        <f t="shared" si="13"/>
        <v>11.001193587627128</v>
      </c>
      <c r="J43" s="14">
        <f t="shared" si="13"/>
        <v>-12.219063838404338</v>
      </c>
      <c r="K43" s="14">
        <f t="shared" si="13"/>
        <v>5.6397868709871659</v>
      </c>
      <c r="L43" s="14">
        <f t="shared" si="13"/>
        <v>1.5201810614093603</v>
      </c>
      <c r="M43" s="14">
        <f t="shared" si="13"/>
        <v>-11.589572726145434</v>
      </c>
      <c r="N43" s="14">
        <f t="shared" si="13"/>
        <v>5.9964254123891578</v>
      </c>
      <c r="O43" s="14">
        <f t="shared" si="13"/>
        <v>1.3855057918391793</v>
      </c>
      <c r="P43" s="14">
        <f t="shared" si="13"/>
        <v>40.204211194217123</v>
      </c>
      <c r="Q43" s="14">
        <f t="shared" si="13"/>
        <v>4.3013494771006151</v>
      </c>
      <c r="R43" s="14">
        <f t="shared" si="13"/>
        <v>9.8997440165187669</v>
      </c>
      <c r="S43" s="14">
        <f t="shared" si="13"/>
        <v>-17.922740367098214</v>
      </c>
      <c r="T43" s="14">
        <f t="shared" si="13"/>
        <v>-14.544215738929282</v>
      </c>
      <c r="U43" s="14">
        <f t="shared" si="13"/>
        <v>26.471686069603976</v>
      </c>
      <c r="V43" s="14">
        <f t="shared" si="13"/>
        <v>38.916809585118301</v>
      </c>
      <c r="W43" s="14">
        <f t="shared" si="13"/>
        <v>-4.7659887004221986</v>
      </c>
      <c r="X43" s="14">
        <f t="shared" si="13"/>
        <v>-14.149884803789377</v>
      </c>
      <c r="Y43" s="14">
        <f t="shared" si="13"/>
        <v>-1.6766764959471061</v>
      </c>
      <c r="Z43" s="14">
        <f t="shared" si="13"/>
        <v>-10.095076443298041</v>
      </c>
      <c r="AA43" s="14">
        <f t="shared" si="13"/>
        <v>-4.0161244422701117</v>
      </c>
      <c r="AB43" s="14">
        <f t="shared" si="13"/>
        <v>-1.2228479007103061</v>
      </c>
      <c r="AC43" s="14">
        <f t="shared" si="13"/>
        <v>-0.48906296827139784</v>
      </c>
      <c r="AD43" s="14">
        <f t="shared" si="13"/>
        <v>-0.44762544757185196</v>
      </c>
      <c r="AE43" s="14">
        <f t="shared" si="13"/>
        <v>6.3060989748842502</v>
      </c>
      <c r="AF43" s="14">
        <f t="shared" si="13"/>
        <v>3.2285682312159167</v>
      </c>
      <c r="AG43" s="14">
        <f t="shared" si="13"/>
        <v>-0.45946781091559785</v>
      </c>
      <c r="AH43" s="14">
        <f t="shared" si="13"/>
        <v>-3.6481925824806751</v>
      </c>
      <c r="AI43" s="14">
        <f t="shared" si="13"/>
        <v>0.53705258521688393</v>
      </c>
      <c r="AJ43" s="14">
        <f t="shared" si="13"/>
        <v>-8.4503054327759202</v>
      </c>
      <c r="AK43" s="14">
        <f t="shared" si="13"/>
        <v>3.4515187485872474</v>
      </c>
      <c r="AL43" s="14">
        <f t="shared" si="13"/>
        <v>0.8041301953545883</v>
      </c>
      <c r="AM43" s="14">
        <f t="shared" si="13"/>
        <v>2.0963634414594026</v>
      </c>
      <c r="AN43" s="14">
        <f t="shared" si="13"/>
        <v>-0.40866912685214629</v>
      </c>
      <c r="AO43" s="14">
        <f t="shared" si="13"/>
        <v>8.4039973126755996</v>
      </c>
      <c r="AP43" s="14">
        <f t="shared" si="13"/>
        <v>3.9478575980291311</v>
      </c>
      <c r="AQ43" s="14">
        <f t="shared" si="13"/>
        <v>4.0632295067568123</v>
      </c>
      <c r="AR43" s="14">
        <f t="shared" si="13"/>
        <v>-2.3562516855424462</v>
      </c>
      <c r="AS43" s="14">
        <f t="shared" si="13"/>
        <v>0.97841898960035678</v>
      </c>
      <c r="AT43" s="14">
        <f t="shared" si="13"/>
        <v>2.7101580870733386</v>
      </c>
      <c r="AU43" s="14">
        <f t="shared" si="13"/>
        <v>1.8500064214505869</v>
      </c>
      <c r="AV43" s="14">
        <f t="shared" ref="AV43" si="14">AV42/AU42*100-100</f>
        <v>-1.5572610371788755</v>
      </c>
      <c r="AW43" s="14">
        <f t="shared" ref="AW43:AX43" si="15">AW42/AV42*100-100</f>
        <v>1.7724406569767268</v>
      </c>
      <c r="AX43" s="14">
        <f t="shared" si="15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6">BA42/AZ42*100-100</f>
        <v>-6.1040496738911543E-2</v>
      </c>
      <c r="BB43" s="14">
        <f t="shared" si="16"/>
        <v>0.56428927000324336</v>
      </c>
      <c r="BC43" s="14">
        <f t="shared" si="16"/>
        <v>-0.61056144188937367</v>
      </c>
      <c r="BD43" s="14">
        <f t="shared" si="16"/>
        <v>4.3769288329187361E-2</v>
      </c>
      <c r="BE43" s="14">
        <f t="shared" ref="BE43" si="17">BE42/BD42*100-100</f>
        <v>0.19666852976114058</v>
      </c>
      <c r="BF43" s="14">
        <f t="shared" ref="BF43" si="18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 t="shared" ref="BI43" si="19">BI42/BH42*100-100</f>
        <v>-0.89856195678315487</v>
      </c>
      <c r="BJ43" s="14">
        <f t="shared" ref="BJ43:BN43" si="20">BJ42/BI42*100-100</f>
        <v>0.25235946619204697</v>
      </c>
      <c r="BK43" s="14">
        <f t="shared" si="20"/>
        <v>-0.44186930115689904</v>
      </c>
      <c r="BL43" s="14">
        <f t="shared" si="20"/>
        <v>0.4485566609798326</v>
      </c>
      <c r="BM43" s="14">
        <f t="shared" si="20"/>
        <v>0.91558177495565474</v>
      </c>
      <c r="BN43" s="14">
        <f t="shared" si="20"/>
        <v>0.91719529706624314</v>
      </c>
      <c r="BO43" s="14">
        <f t="shared" ref="BO43:BS43" si="21">BO42/BN42*100-100</f>
        <v>0.27144279800151594</v>
      </c>
      <c r="BP43" s="14">
        <f t="shared" si="21"/>
        <v>-1.1759514107210265</v>
      </c>
      <c r="BQ43" s="14">
        <f t="shared" si="21"/>
        <v>-3.5210198366788461</v>
      </c>
      <c r="BR43" s="14">
        <f t="shared" si="21"/>
        <v>1.3212473043078887</v>
      </c>
      <c r="BS43" s="14">
        <f t="shared" si="21"/>
        <v>1.9403420792386754</v>
      </c>
      <c r="BT43" s="14">
        <f>BT42/BS42*100-100</f>
        <v>1.8631423413807653</v>
      </c>
      <c r="BU43" s="14">
        <f>BU42/BT42*100-100</f>
        <v>-0.87176174318318544</v>
      </c>
      <c r="BV43" s="82"/>
      <c r="BW43" s="82"/>
    </row>
    <row r="44" spans="1:75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22">P42/D42*100-100</f>
        <v>58.557211498363387</v>
      </c>
      <c r="Q44" s="14">
        <f t="shared" si="22"/>
        <v>55.84775386444062</v>
      </c>
      <c r="R44" s="14">
        <f t="shared" si="22"/>
        <v>50.143284183699905</v>
      </c>
      <c r="S44" s="14">
        <f t="shared" si="22"/>
        <v>33.484941402381196</v>
      </c>
      <c r="T44" s="14">
        <f t="shared" si="22"/>
        <v>11.915519972191973</v>
      </c>
      <c r="U44" s="14">
        <f t="shared" si="22"/>
        <v>27.513444232164247</v>
      </c>
      <c r="V44" s="14">
        <f t="shared" si="22"/>
        <v>101.79507791228102</v>
      </c>
      <c r="W44" s="14">
        <f t="shared" si="22"/>
        <v>81.917772643436706</v>
      </c>
      <c r="X44" s="14">
        <f t="shared" si="22"/>
        <v>53.838001217019126</v>
      </c>
      <c r="Y44" s="14">
        <f t="shared" si="22"/>
        <v>71.086873203597719</v>
      </c>
      <c r="Z44" s="14">
        <f t="shared" si="22"/>
        <v>45.113877162189425</v>
      </c>
      <c r="AA44" s="14">
        <f t="shared" si="22"/>
        <v>37.382481040563533</v>
      </c>
      <c r="AB44" s="14">
        <f t="shared" si="22"/>
        <v>-3.2108229137039785</v>
      </c>
      <c r="AC44" s="14">
        <f t="shared" si="22"/>
        <v>-7.6562119792913279</v>
      </c>
      <c r="AD44" s="14">
        <f t="shared" si="22"/>
        <v>-16.350638894610768</v>
      </c>
      <c r="AE44" s="14">
        <f t="shared" si="22"/>
        <v>8.3422777591210604</v>
      </c>
      <c r="AF44" s="14">
        <f t="shared" si="22"/>
        <v>30.874911612947898</v>
      </c>
      <c r="AG44" s="14">
        <f t="shared" si="22"/>
        <v>3.0061253787869759</v>
      </c>
      <c r="AH44" s="14">
        <f t="shared" si="22"/>
        <v>-28.555612636349039</v>
      </c>
      <c r="AI44" s="14">
        <f t="shared" si="22"/>
        <v>-24.577280414000327</v>
      </c>
      <c r="AJ44" s="14">
        <f t="shared" si="22"/>
        <v>-19.569974650046348</v>
      </c>
      <c r="AK44" s="14">
        <f t="shared" si="22"/>
        <v>-15.375030268407258</v>
      </c>
      <c r="AL44" s="14">
        <f t="shared" si="22"/>
        <v>-5.1159143556659501</v>
      </c>
      <c r="AM44" s="14">
        <f t="shared" si="22"/>
        <v>0.92653621730465829</v>
      </c>
      <c r="AN44" s="14">
        <f t="shared" si="22"/>
        <v>1.7584314659605269</v>
      </c>
      <c r="AO44" s="14">
        <f t="shared" si="22"/>
        <v>10.852345081032453</v>
      </c>
      <c r="AP44" s="14">
        <f t="shared" si="22"/>
        <v>15.746749715370782</v>
      </c>
      <c r="AQ44" s="14">
        <f t="shared" si="22"/>
        <v>13.304699320567678</v>
      </c>
      <c r="AR44" s="14">
        <f t="shared" si="22"/>
        <v>7.1747456433019181</v>
      </c>
      <c r="AS44" s="14">
        <f t="shared" si="22"/>
        <v>8.7229104834941182</v>
      </c>
      <c r="AT44" s="14">
        <f t="shared" si="22"/>
        <v>15.897642428822294</v>
      </c>
      <c r="AU44" s="14">
        <f t="shared" si="22"/>
        <v>17.411196390516025</v>
      </c>
      <c r="AV44" s="14">
        <f t="shared" ref="AV44" si="23">AV42/AJ42*100-100</f>
        <v>26.251428934008686</v>
      </c>
      <c r="AW44" s="14">
        <f t="shared" ref="AW44:AX44" si="24">AW42/AK42*100-100</f>
        <v>24.202295089267437</v>
      </c>
      <c r="AX44" s="14">
        <f t="shared" si="24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25">BA42/AO42*100-100</f>
        <v>11.639606133078217</v>
      </c>
      <c r="BB44" s="14">
        <f t="shared" si="25"/>
        <v>8.0056665388067643</v>
      </c>
      <c r="BC44" s="14">
        <f t="shared" si="25"/>
        <v>3.1548089490103877</v>
      </c>
      <c r="BD44" s="14">
        <f t="shared" si="25"/>
        <v>5.6902882736676617</v>
      </c>
      <c r="BE44" s="14">
        <f t="shared" ref="BE44" si="26">BE42/AS42*100-100</f>
        <v>4.8720596631861781</v>
      </c>
      <c r="BF44" s="14">
        <f t="shared" ref="BF44" si="27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 t="shared" ref="BI44" si="28">BI42/AW42*100-100</f>
        <v>-0.63228997237897033</v>
      </c>
      <c r="BJ44" s="14">
        <f t="shared" ref="BJ44:BN44" si="29">BJ42/AX42*100-100</f>
        <v>-0.26325470859434574</v>
      </c>
      <c r="BK44" s="14">
        <f t="shared" si="29"/>
        <v>-1.1917119862176548</v>
      </c>
      <c r="BL44" s="14">
        <f t="shared" si="29"/>
        <v>-0.31012879558568329</v>
      </c>
      <c r="BM44" s="14">
        <f t="shared" si="29"/>
        <v>0.66405933849648591</v>
      </c>
      <c r="BN44" s="14">
        <f t="shared" si="29"/>
        <v>1.017315484460994</v>
      </c>
      <c r="BO44" s="14">
        <f t="shared" ref="BO44:BS44" si="30">BO42/BC42*100-100</f>
        <v>1.9137658704604803</v>
      </c>
      <c r="BP44" s="14">
        <f t="shared" si="30"/>
        <v>0.67124641487995973</v>
      </c>
      <c r="BQ44" s="14">
        <f t="shared" si="30"/>
        <v>-3.0640506476211442</v>
      </c>
      <c r="BR44" s="14">
        <f t="shared" si="30"/>
        <v>-2.2134653921646645</v>
      </c>
      <c r="BS44" s="14">
        <f t="shared" si="30"/>
        <v>-0.75741942146056829</v>
      </c>
      <c r="BT44" s="14">
        <f>BT42/BH42*100-100</f>
        <v>1.7781816353301707</v>
      </c>
      <c r="BU44" s="14">
        <f>BU42/BI42*100-100</f>
        <v>1.8057057264180685</v>
      </c>
      <c r="BV44" s="83"/>
      <c r="BW44" s="83"/>
    </row>
    <row r="46" spans="1:75" ht="15" customHeight="1" x14ac:dyDescent="0.25">
      <c r="A46" s="12" t="s">
        <v>47</v>
      </c>
      <c r="BV46" s="85"/>
      <c r="BW46" s="85"/>
    </row>
    <row r="47" spans="1:75" ht="15" customHeight="1" x14ac:dyDescent="0.25">
      <c r="A47" s="4" t="s">
        <v>26</v>
      </c>
      <c r="B47" s="64">
        <v>1572.73</v>
      </c>
      <c r="C47" s="4"/>
      <c r="F47" s="4"/>
      <c r="G47" s="4"/>
      <c r="H47" s="22"/>
      <c r="I47" s="29"/>
      <c r="BV47"/>
      <c r="BW47"/>
    </row>
    <row r="48" spans="1:75" ht="15" customHeight="1" x14ac:dyDescent="0.25">
      <c r="A48" s="4" t="s">
        <v>27</v>
      </c>
      <c r="B48" s="64">
        <v>1570</v>
      </c>
      <c r="C48" s="4"/>
      <c r="F48" s="4"/>
      <c r="G48" s="4"/>
      <c r="H48" s="3"/>
      <c r="I48" s="29"/>
      <c r="BV48"/>
      <c r="BW48"/>
    </row>
    <row r="49" spans="1:75" ht="15" customHeight="1" x14ac:dyDescent="0.25">
      <c r="A49" s="4" t="s">
        <v>23</v>
      </c>
      <c r="B49" s="64">
        <v>1422.22</v>
      </c>
      <c r="C49" s="4"/>
      <c r="F49" s="4"/>
      <c r="G49" s="4"/>
      <c r="H49" s="22"/>
      <c r="I49" s="29"/>
      <c r="BV49"/>
      <c r="BW49"/>
    </row>
    <row r="50" spans="1:75" ht="15" customHeight="1" x14ac:dyDescent="0.25">
      <c r="A50" s="74"/>
      <c r="BV50"/>
      <c r="BW50"/>
    </row>
    <row r="51" spans="1:75" ht="15" customHeight="1" x14ac:dyDescent="0.25">
      <c r="A51" s="12" t="s">
        <v>48</v>
      </c>
      <c r="BV51"/>
      <c r="BW51"/>
    </row>
    <row r="52" spans="1:75" x14ac:dyDescent="0.25">
      <c r="A52" s="4" t="s">
        <v>37</v>
      </c>
      <c r="B52" s="64">
        <v>1062.5</v>
      </c>
      <c r="C52" s="4"/>
      <c r="H52" s="4"/>
      <c r="I52" s="29"/>
      <c r="BV52"/>
      <c r="BW52"/>
    </row>
    <row r="53" spans="1:75" x14ac:dyDescent="0.25">
      <c r="A53" s="4" t="s">
        <v>16</v>
      </c>
      <c r="B53" s="64">
        <v>1008.46</v>
      </c>
      <c r="C53" s="4"/>
      <c r="H53" s="4"/>
      <c r="I53" s="29"/>
      <c r="BV53"/>
      <c r="BW53"/>
    </row>
    <row r="54" spans="1:75" x14ac:dyDescent="0.25">
      <c r="A54" s="4" t="s">
        <v>12</v>
      </c>
      <c r="B54" s="64">
        <v>917.5</v>
      </c>
      <c r="C54" s="4"/>
      <c r="H54" s="4"/>
      <c r="I54" s="29"/>
      <c r="BV54"/>
      <c r="BW54"/>
    </row>
    <row r="55" spans="1:75" x14ac:dyDescent="0.25">
      <c r="BV55"/>
      <c r="BW55"/>
    </row>
    <row r="56" spans="1:75" x14ac:dyDescent="0.25">
      <c r="D56" s="4"/>
      <c r="BV56"/>
      <c r="BW56"/>
    </row>
    <row r="57" spans="1:75" x14ac:dyDescent="0.25">
      <c r="BV57"/>
      <c r="BW57"/>
    </row>
    <row r="58" spans="1:75" x14ac:dyDescent="0.25">
      <c r="BV58"/>
      <c r="BW58"/>
    </row>
    <row r="59" spans="1:75" x14ac:dyDescent="0.25">
      <c r="BV59"/>
      <c r="BW59"/>
    </row>
    <row r="60" spans="1:75" x14ac:dyDescent="0.25">
      <c r="BV60" s="86"/>
      <c r="BW60" s="86"/>
    </row>
    <row r="61" spans="1:75" x14ac:dyDescent="0.25">
      <c r="BV61" s="86"/>
      <c r="BW61" s="86"/>
    </row>
    <row r="62" spans="1:75" x14ac:dyDescent="0.25">
      <c r="BV62" s="86"/>
      <c r="BW62" s="86"/>
    </row>
    <row r="63" spans="1:75" x14ac:dyDescent="0.25">
      <c r="BV63" s="86"/>
      <c r="BW63" s="86"/>
    </row>
    <row r="64" spans="1:75" x14ac:dyDescent="0.25">
      <c r="BV64" s="86"/>
      <c r="BW64" s="86"/>
    </row>
    <row r="65" spans="74:75" x14ac:dyDescent="0.25">
      <c r="BV65" s="86"/>
      <c r="BW65" s="86"/>
    </row>
    <row r="66" spans="74:75" x14ac:dyDescent="0.25">
      <c r="BV66" s="86"/>
      <c r="BW66" s="86"/>
    </row>
    <row r="67" spans="74:75" x14ac:dyDescent="0.25">
      <c r="BV67" s="86"/>
      <c r="BW67" s="86"/>
    </row>
    <row r="68" spans="74:75" x14ac:dyDescent="0.25">
      <c r="BV68" s="86"/>
      <c r="BW68" s="86"/>
    </row>
    <row r="69" spans="74:75" x14ac:dyDescent="0.25">
      <c r="BV69" s="86"/>
      <c r="BW69" s="86"/>
    </row>
    <row r="70" spans="74:75" x14ac:dyDescent="0.25">
      <c r="BV70" s="86"/>
      <c r="BW70" s="86"/>
    </row>
    <row r="71" spans="74:75" x14ac:dyDescent="0.25">
      <c r="BV71" s="86"/>
      <c r="BW71" s="86"/>
    </row>
    <row r="72" spans="74:75" x14ac:dyDescent="0.25">
      <c r="BV72" s="86"/>
      <c r="BW72" s="86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2021-05-17T11:22:27Z</dcterms:modified>
</cp:coreProperties>
</file>